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https://d.docs.live.net/d457a5fb6f5aac62/Documenten/Gradata/Website/Website Excel bestanden/"/>
    </mc:Choice>
  </mc:AlternateContent>
  <xr:revisionPtr revIDLastSave="11" documentId="8_{886EA478-9A1F-40C8-9E28-12492D390285}" xr6:coauthVersionLast="47" xr6:coauthVersionMax="47" xr10:uidLastSave="{F1EF4BE3-9630-4011-88AA-155CD7BE8F40}"/>
  <bookViews>
    <workbookView xWindow="-110" yWindow="-110" windowWidth="38620" windowHeight="21100" xr2:uid="{011C00DC-89CE-460B-A217-FADB850A8A17}"/>
  </bookViews>
  <sheets>
    <sheet name="Dashboard" sheetId="2" r:id="rId1"/>
    <sheet name="Klusregistratie" sheetId="1" r:id="rId2"/>
    <sheet name="Invulijst" sheetId="7" r:id="rId3"/>
    <sheet name="Draaitabellen" sheetId="3" state="hidden" r:id="rId4"/>
  </sheets>
  <externalReferences>
    <externalReference r:id="rId5"/>
  </externalReferences>
  <definedNames>
    <definedName name="GVL_activiteitt">GVL_activiteit[Activitiet]</definedName>
    <definedName name="GVL_Klantt">GVL_klant[Klant]</definedName>
    <definedName name="GVL_Kluss">GVL_klus[Klus]</definedName>
    <definedName name="GVL_Typewerkk">GVL_Typewerk[Type werk]</definedName>
    <definedName name="Slicer_Activitiet">#N/A</definedName>
    <definedName name="Slicer_Type_werk">#N/A</definedName>
  </definedNames>
  <calcPr calcId="191029"/>
  <pivotCaches>
    <pivotCache cacheId="92" r:id="rId6"/>
    <pivotCache cacheId="96" r:id="rId7"/>
  </pivotCaches>
  <extLst>
    <ext xmlns:x14="http://schemas.microsoft.com/office/spreadsheetml/2009/9/main" uri="{BBE1A952-AA13-448e-AADC-164F8A28A991}">
      <x14:slicerCaches>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 i="1" l="1"/>
  <c r="S19" i="1"/>
  <c r="S20" i="1"/>
  <c r="S17" i="1"/>
  <c r="U20" i="1"/>
  <c r="R20" i="1"/>
  <c r="T20" i="1" s="1"/>
  <c r="U19" i="1"/>
  <c r="R19" i="1"/>
  <c r="T19" i="1" s="1"/>
  <c r="U18" i="1"/>
  <c r="R18" i="1"/>
  <c r="T18" i="1" s="1"/>
  <c r="U17" i="1"/>
  <c r="R17" i="1"/>
  <c r="T17" i="1" s="1"/>
  <c r="I17" i="1" a="1"/>
  <c r="I17" i="1" s="1"/>
  <c r="J17" i="1" s="1"/>
  <c r="I18" i="1" a="1"/>
  <c r="I18" i="1" s="1"/>
  <c r="J18" i="1" s="1"/>
  <c r="I19" i="1" a="1"/>
  <c r="I19" i="1" s="1"/>
  <c r="J19" i="1" s="1"/>
  <c r="I20" i="1" a="1"/>
  <c r="I20" i="1" s="1"/>
  <c r="J20" i="1" s="1"/>
  <c r="I21" i="1" a="1"/>
  <c r="I21" i="1" s="1"/>
  <c r="J21" i="1" s="1"/>
  <c r="I22" i="1" a="1"/>
  <c r="I22" i="1" s="1"/>
  <c r="J22" i="1" s="1"/>
  <c r="I23" i="1" a="1"/>
  <c r="I23" i="1" s="1"/>
  <c r="J23" i="1" s="1"/>
  <c r="I24" i="1" a="1"/>
  <c r="I24" i="1" s="1"/>
  <c r="J24" i="1" s="1"/>
  <c r="I25" i="1" a="1"/>
  <c r="I25" i="1" s="1"/>
  <c r="J25" i="1" s="1"/>
  <c r="I26" i="1" a="1"/>
  <c r="I26" i="1" s="1"/>
  <c r="J26" i="1" s="1"/>
  <c r="I27" i="1" a="1"/>
  <c r="I27" i="1" s="1"/>
  <c r="J27" i="1" s="1"/>
  <c r="H27" i="1"/>
  <c r="H17" i="1"/>
  <c r="H20" i="1"/>
  <c r="H21" i="1"/>
  <c r="H18" i="1"/>
  <c r="H19" i="1"/>
  <c r="H22" i="1"/>
  <c r="H23" i="1"/>
  <c r="H24" i="1"/>
  <c r="H25" i="1"/>
  <c r="H26" i="1"/>
  <c r="V17" i="1" l="1"/>
  <c r="V18" i="1"/>
  <c r="V20" i="1"/>
  <c r="V1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<sst xmlns="http://schemas.openxmlformats.org/spreadsheetml/2006/main" count="159" uniqueCount="46">
  <si>
    <t>Klus</t>
  </si>
  <si>
    <t>Klant</t>
  </si>
  <si>
    <t>Uurloon</t>
  </si>
  <si>
    <t>Vuil metselwerk</t>
  </si>
  <si>
    <t>Schoon metselwerk</t>
  </si>
  <si>
    <t>Type werk</t>
  </si>
  <si>
    <t>Janssen</t>
  </si>
  <si>
    <t>Tijd in 
uren</t>
  </si>
  <si>
    <t>Som 
uurloon</t>
  </si>
  <si>
    <t>Activitiet</t>
  </si>
  <si>
    <t>Metselen</t>
  </si>
  <si>
    <t>Profielen stellen</t>
  </si>
  <si>
    <t>Voorbereiding</t>
  </si>
  <si>
    <t>Mortel aanmaken</t>
  </si>
  <si>
    <t>Overig</t>
  </si>
  <si>
    <t>Activiteit</t>
  </si>
  <si>
    <t>Aanneemsom 
per m2</t>
  </si>
  <si>
    <t>Aantal 
m2</t>
  </si>
  <si>
    <t>Aanneem som
totaal m2</t>
  </si>
  <si>
    <t>Uurloon bij
 aanneemsom 
per m2</t>
  </si>
  <si>
    <t>Rijlabels</t>
  </si>
  <si>
    <t>Eindtotaal</t>
  </si>
  <si>
    <t>Uurtarief</t>
  </si>
  <si>
    <t>Richtprijzen voor aanneemsom 
te bepalen per m2</t>
  </si>
  <si>
    <t>Klusregistratie</t>
  </si>
  <si>
    <t>Gemiddeld uurtarief bij aanneemsom</t>
  </si>
  <si>
    <t>Formules</t>
  </si>
  <si>
    <t>Voegen</t>
  </si>
  <si>
    <t xml:space="preserve"> </t>
  </si>
  <si>
    <t>Materialen In- en verkoop</t>
  </si>
  <si>
    <t>Materialen</t>
  </si>
  <si>
    <t>Inkoop 
kosten 
per m2</t>
  </si>
  <si>
    <t>Verkoop 
kosten 
per m2</t>
  </si>
  <si>
    <t>Verschil 
in- en verkoop
per m2 in €</t>
  </si>
  <si>
    <t>Verschil in 
procenten 
per m2</t>
  </si>
  <si>
    <t>Verschil In- en 
verkoop 
totale m2</t>
  </si>
  <si>
    <t>Totaal uren 
klant en klus</t>
  </si>
  <si>
    <t>Winst op
 materiaal 
per uur</t>
  </si>
  <si>
    <t>Garage</t>
  </si>
  <si>
    <t>Stenen binnenmuur</t>
  </si>
  <si>
    <t>Stenen buitenmuur</t>
  </si>
  <si>
    <t>Mortel</t>
  </si>
  <si>
    <t>Isolatie</t>
  </si>
  <si>
    <t>Afschrijv. gereedschap</t>
  </si>
  <si>
    <t>Materiaal</t>
  </si>
  <si>
    <t>Som van Winst op
 materiaal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</si>
</sst>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0_ ;_ &quot;€&quot;\ * \-#,##0.0_ ;_ &quot;€&quot;\ * &quot;-&quot;??_ ;_ @_ "/>
    <numFmt numFmtId="165" formatCode="_ &quot;€&quot;\ * #,##0_ ;_ &quot;€&quot;\ * \-#,##0_ ;_ &quot;€&quot;\ * &quot;-&quot;??_ ;_ @_ "/>
    <numFmt numFmtId="166" formatCode="0.0"/>
  </numFmts>
  <fonts count="12" x14ac:knownFonts="1">
    <font>
      <sz val="11"/>
      <color theme="1"/>
      <name val="Calibri"/>
      <family val="2"/>
      <scheme val="minor"/>
    </font>
    <font>
      <sz val="8"/>
      <name val="Calibri"/>
      <family val="2"/>
      <scheme val="minor"/>
    </font>
    <font>
      <b/>
      <sz val="12"/>
      <color rgb="FFFF0000"/>
      <name val="Calibri"/>
      <family val="2"/>
      <scheme val="minor"/>
    </font>
    <font>
      <b/>
      <sz val="16"/>
      <color rgb="FFFF0000"/>
      <name val="Calibri"/>
      <family val="2"/>
      <scheme val="minor"/>
    </font>
    <font>
      <b/>
      <sz val="18"/>
      <color rgb="FFFF0000"/>
      <name val="Calibri"/>
      <family val="2"/>
      <scheme val="minor"/>
    </font>
    <font>
      <sz val="36"/>
      <color theme="1"/>
      <name val="Calibri"/>
      <family val="2"/>
      <scheme val="minor"/>
    </font>
    <font>
      <b/>
      <sz val="36"/>
      <color rgb="FFFF0000"/>
      <name val="Calibri"/>
      <family val="2"/>
      <scheme val="minor"/>
    </font>
    <font>
      <sz val="36"/>
      <color rgb="FFFF0000"/>
      <name val="Calibri"/>
      <family val="2"/>
      <scheme val="minor"/>
    </font>
    <font>
      <b/>
      <sz val="11"/>
      <color theme="1"/>
      <name val="Calibri"/>
      <family val="2"/>
      <scheme val="minor"/>
    </font>
    <font>
      <sz val="24"/>
      <color theme="1"/>
      <name val="Calibri"/>
      <family val="2"/>
      <scheme val="minor"/>
    </font>
    <font>
      <sz val="9"/>
      <color theme="1"/>
      <name val="Calibri"/>
      <family val="2"/>
      <scheme val="minor"/>
    </font>
    <font>
      <sz val="26"/>
      <color rgb="FFFF0000"/>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9847407452621"/>
        <bgColor theme="0" tint="-0.14999847407452621"/>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62">
    <xf numFmtId="0" fontId="0" fillId="0" borderId="0" xfId="0"/>
    <xf numFmtId="0" fontId="0" fillId="0" borderId="1" xfId="0"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1" fontId="0" fillId="0" borderId="0" xfId="0" applyNumberFormat="1"/>
    <xf numFmtId="0" fontId="0" fillId="4" borderId="0" xfId="0" applyFill="1"/>
    <xf numFmtId="0" fontId="8" fillId="0" borderId="0" xfId="0" applyFont="1" applyAlignment="1">
      <alignment horizontal="center" vertical="center"/>
    </xf>
    <xf numFmtId="0" fontId="8" fillId="0" borderId="15" xfId="0" applyFont="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5" borderId="1" xfId="0" applyFill="1" applyBorder="1"/>
    <xf numFmtId="0" fontId="0" fillId="0" borderId="1" xfId="0" applyBorder="1"/>
    <xf numFmtId="0" fontId="0" fillId="0" borderId="8" xfId="0" applyBorder="1"/>
    <xf numFmtId="0" fontId="0" fillId="0" borderId="14" xfId="0" applyBorder="1" applyAlignment="1">
      <alignment horizontal="center" vertical="center"/>
    </xf>
    <xf numFmtId="0" fontId="0" fillId="4" borderId="0" xfId="0" applyFill="1" applyProtection="1">
      <protection locked="0"/>
    </xf>
    <xf numFmtId="0" fontId="3" fillId="3" borderId="11" xfId="0" applyFont="1" applyFill="1" applyBorder="1" applyAlignment="1" applyProtection="1">
      <alignment horizontal="centerContinuous" vertical="center" wrapText="1"/>
      <protection locked="0"/>
    </xf>
    <xf numFmtId="0" fontId="2" fillId="3" borderId="10" xfId="0" applyFont="1" applyFill="1" applyBorder="1" applyAlignment="1" applyProtection="1">
      <alignment horizontal="centerContinuous"/>
      <protection locked="0"/>
    </xf>
    <xf numFmtId="0" fontId="4" fillId="3" borderId="13" xfId="0" applyFont="1" applyFill="1" applyBorder="1" applyAlignment="1" applyProtection="1">
      <alignment horizontal="centerContinuous"/>
      <protection locked="0"/>
    </xf>
    <xf numFmtId="0" fontId="0" fillId="0" borderId="0" xfId="0" applyProtection="1">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44" fontId="0" fillId="0" borderId="6" xfId="0" applyNumberFormat="1" applyBorder="1" applyAlignment="1" applyProtection="1">
      <alignment horizontal="center" vertical="center"/>
      <protection locked="0"/>
    </xf>
    <xf numFmtId="44" fontId="0" fillId="0" borderId="0" xfId="0" applyNumberFormat="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44" fontId="0" fillId="0" borderId="9" xfId="0" applyNumberFormat="1" applyBorder="1" applyAlignment="1" applyProtection="1">
      <alignment horizontal="center" vertical="center"/>
      <protection locked="0"/>
    </xf>
    <xf numFmtId="44" fontId="0" fillId="0" borderId="1" xfId="0" applyNumberFormat="1" applyBorder="1" applyAlignment="1" applyProtection="1">
      <alignment horizontal="center" vertical="center"/>
      <protection locked="0"/>
    </xf>
    <xf numFmtId="44" fontId="0" fillId="0" borderId="8" xfId="0" applyNumberFormat="1" applyBorder="1" applyAlignment="1" applyProtection="1">
      <alignment horizontal="center" vertical="center"/>
      <protection locked="0"/>
    </xf>
    <xf numFmtId="0" fontId="6" fillId="3" borderId="11" xfId="0" applyFont="1" applyFill="1" applyBorder="1" applyAlignment="1" applyProtection="1">
      <alignment horizontal="centerContinuous" vertical="center" wrapText="1"/>
      <protection locked="0"/>
    </xf>
    <xf numFmtId="0" fontId="5" fillId="3" borderId="12" xfId="0" applyFont="1" applyFill="1" applyBorder="1" applyAlignment="1" applyProtection="1">
      <alignment horizontal="centerContinuous"/>
      <protection locked="0"/>
    </xf>
    <xf numFmtId="0" fontId="5" fillId="3" borderId="13" xfId="0" applyFont="1" applyFill="1" applyBorder="1" applyAlignment="1" applyProtection="1">
      <alignment horizontal="centerContinuous"/>
      <protection locked="0"/>
    </xf>
    <xf numFmtId="0" fontId="7" fillId="3" borderId="11" xfId="0" applyFont="1" applyFill="1" applyBorder="1" applyAlignment="1" applyProtection="1">
      <alignment horizontal="centerContinuous"/>
      <protection locked="0"/>
    </xf>
    <xf numFmtId="0" fontId="0" fillId="0" borderId="3" xfId="0"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3" xfId="0" applyFill="1" applyBorder="1" applyAlignment="1" applyProtection="1">
      <alignment horizontal="center" vertical="center" wrapText="1"/>
      <protection locked="0"/>
    </xf>
    <xf numFmtId="166" fontId="0" fillId="0" borderId="1"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166" fontId="0" fillId="0" borderId="8" xfId="0" applyNumberFormat="1" applyBorder="1" applyAlignment="1" applyProtection="1">
      <alignment horizontal="center" vertical="center"/>
      <protection locked="0"/>
    </xf>
    <xf numFmtId="165" fontId="0" fillId="0" borderId="8" xfId="0" applyNumberFormat="1" applyBorder="1" applyAlignment="1" applyProtection="1">
      <alignment horizontal="center" vertical="center"/>
      <protection locked="0"/>
    </xf>
    <xf numFmtId="165" fontId="0" fillId="0" borderId="1" xfId="0" applyNumberFormat="1" applyBorder="1" applyAlignment="1">
      <alignment horizontal="center" vertical="center"/>
    </xf>
    <xf numFmtId="164" fontId="0" fillId="0" borderId="1" xfId="0" applyNumberFormat="1" applyBorder="1" applyAlignment="1">
      <alignment horizontal="center" vertical="center"/>
    </xf>
    <xf numFmtId="165" fontId="0" fillId="0" borderId="8" xfId="0" applyNumberFormat="1" applyBorder="1" applyAlignment="1">
      <alignment horizontal="center" vertical="center"/>
    </xf>
    <xf numFmtId="164" fontId="0" fillId="0" borderId="8" xfId="0" applyNumberFormat="1" applyBorder="1" applyAlignment="1">
      <alignment horizontal="center" vertical="center"/>
    </xf>
    <xf numFmtId="0" fontId="9" fillId="3" borderId="17" xfId="0" applyFont="1" applyFill="1" applyBorder="1" applyAlignment="1" applyProtection="1">
      <alignment horizontal="center" vertical="center"/>
      <protection locked="0"/>
    </xf>
    <xf numFmtId="0" fontId="0" fillId="3" borderId="12" xfId="0" applyFill="1" applyBorder="1" applyAlignment="1" applyProtection="1">
      <alignment horizontal="centerContinuous"/>
      <protection locked="0"/>
    </xf>
    <xf numFmtId="0" fontId="7" fillId="3" borderId="10" xfId="0" applyFont="1" applyFill="1" applyBorder="1" applyAlignment="1" applyProtection="1">
      <alignment horizontal="centerContinuous"/>
      <protection locked="0"/>
    </xf>
    <xf numFmtId="0" fontId="10" fillId="0" borderId="0" xfId="0" applyFont="1" applyProtection="1">
      <protection locked="0"/>
    </xf>
    <xf numFmtId="0" fontId="11" fillId="3" borderId="11" xfId="0" applyFont="1" applyFill="1" applyBorder="1" applyAlignment="1" applyProtection="1">
      <alignment horizontal="centerContinuous" vertical="center"/>
      <protection locked="0"/>
    </xf>
    <xf numFmtId="0" fontId="0" fillId="0" borderId="15" xfId="0" applyBorder="1" applyAlignment="1">
      <alignment horizontal="center" vertical="center"/>
    </xf>
    <xf numFmtId="9" fontId="0" fillId="0" borderId="1" xfId="0" applyNumberFormat="1" applyBorder="1" applyAlignment="1">
      <alignment horizontal="center" vertical="center"/>
    </xf>
    <xf numFmtId="9" fontId="0" fillId="0" borderId="8" xfId="0" applyNumberFormat="1" applyBorder="1" applyAlignment="1">
      <alignment horizontal="center" vertical="center"/>
    </xf>
    <xf numFmtId="0" fontId="0" fillId="0" borderId="0" xfId="0" applyAlignment="1" applyProtection="1">
      <alignment horizontal="center" vertical="center"/>
      <protection locked="0"/>
    </xf>
    <xf numFmtId="165" fontId="0" fillId="0" borderId="0" xfId="0" applyNumberFormat="1" applyAlignment="1">
      <alignment horizontal="center" vertical="center"/>
    </xf>
    <xf numFmtId="9" fontId="0" fillId="0" borderId="0" xfId="0" applyNumberFormat="1" applyAlignment="1">
      <alignment horizontal="center" vertical="center"/>
    </xf>
    <xf numFmtId="164" fontId="0" fillId="0" borderId="0" xfId="0" applyNumberFormat="1" applyAlignment="1">
      <alignment horizontal="center" vertical="center"/>
    </xf>
    <xf numFmtId="0" fontId="0" fillId="0" borderId="0" xfId="0" applyNumberFormat="1"/>
  </cellXfs>
  <cellStyles count="1">
    <cellStyle name="Standaard" xfId="0" builtinId="0"/>
  </cellStyles>
  <dxfs count="54">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numFmt numFmtId="164" formatCode="_ &quot;€&quot;\ * #,##0.0_ ;_ &quot;€&quot;\ * \-#,##0.0_ ;_ &quot;€&quot;\ * &quot;-&quot;??_ ;_ @_ "/>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_ &quot;€&quot;\ * #,##0.0_ ;_ &quot;€&quot;\ * \-#,##0.0_ ;_ &quot;€&quot;\ * &quot;-&quot;??_ ;_ @_ "/>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5" formatCode="_ &quot;€&quot;\ * #,##0_ ;_ &quot;€&quot;\ * \-#,##0_ ;_ &quot;€&quot;\ * &quot;-&quot;??_ ;_ @_ "/>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34" formatCode="_ &quot;€&quot;\ * #,##0.00_ ;_ &quot;€&quot;\ * \-#,##0.00_ ;_ &quot;€&quot;\ * &quot;-&quot;??_ ;_ @_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quot;€&quot;\ * #,##0.00_ ;_ &quot;€&quot;\ * \-#,##0.00_ ;_ &quot;€&quot;\ * &quot;-&quot;??_ ;_ @_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protection locked="0" hidden="0"/>
    </dxf>
    <dxf>
      <border>
        <bottom style="thin">
          <color indexed="64"/>
        </bottom>
      </border>
    </dxf>
    <dxf>
      <alignment horizontal="center" vertical="center" textRotation="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border>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bottom/>
      </border>
      <protection locked="0" hidden="0"/>
    </dxf>
    <dxf>
      <numFmt numFmtId="164" formatCode="_ &quot;€&quot;\ * #,##0.0_ ;_ &quot;€&quot;\ * \-#,##0.0_ ;_ &quot;€&quot;\ * &quot;-&quot;??_ ;_ @_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5" formatCode="_ &quot;€&quot;\ * #,##0_ ;_ &quot;€&quot;\ * \-#,##0_ ;_ &quot;€&quot;\ * &quot;-&quot;??_ ;_ @_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5" formatCode="_ &quot;€&quot;\ * #,##0_ ;_ &quot;€&quot;\ * \-#,##0_ ;_ &quot;€&quot;\ * &quot;-&quot;??_ ;_ @_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5" formatCode="_ &quot;€&quot;\ * #,##0_ ;_ &quot;€&quot;\ * \-#,##0_ ;_ &quot;€&quot;\ * &quot;-&quot;??_ ;_ @_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6"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protection locked="0" hidden="0"/>
    </dxf>
    <dxf>
      <border>
        <bottom style="thin">
          <color indexed="64"/>
        </bottom>
      </border>
    </dxf>
    <dxf>
      <alignment horizontal="center" vertical="center" textRotation="0"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2.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[zzp'er metselaar.xlsx]Draaitabellen!Gem_uurloon_alle projecten</c:name>
    <c:fmtId val="2"/>
  </c:pivotSource>
  <c:chart>
    <c:title>
      <c:tx>
        <c:rich>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sz="2000">
                <a:solidFill>
                  <a:schemeClr val="bg1"/>
                </a:solidFill>
              </a:rPr>
              <a:t>Uurtarief (per uur)</a:t>
            </a:r>
            <a:r>
              <a:rPr lang="nl-NL" sz="2000" baseline="0">
                <a:solidFill>
                  <a:schemeClr val="bg1"/>
                </a:solidFill>
              </a:rPr>
              <a:t>    t.o.v.    uurtarief (aanneemsom)</a:t>
            </a:r>
          </a:p>
          <a:p>
            <a:pPr>
              <a:defRPr sz="2000"/>
            </a:pPr>
            <a:r>
              <a:rPr lang="nl-NL" sz="2000" baseline="0">
                <a:solidFill>
                  <a:schemeClr val="bg1"/>
                </a:solidFill>
              </a:rPr>
              <a:t>alle projecten </a:t>
            </a:r>
            <a:endParaRPr lang="nl-NL" sz="2000">
              <a:solidFill>
                <a:schemeClr val="bg1"/>
              </a:solidFill>
            </a:endParaRPr>
          </a:p>
        </c:rich>
      </c:tx>
      <c:overlay val="0"/>
      <c:spPr>
        <a:noFill/>
        <a:ln>
          <a:noFill/>
        </a:ln>
        <a:effectLst/>
      </c:spPr>
      <c:txPr>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quot;€&quot;\ #,##0" sourceLinked="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quot;€&quot;\ #,##0" sourceLinked="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5397075549292123E-2"/>
          <c:y val="0.17226041369181183"/>
          <c:w val="0.75058098812389151"/>
          <c:h val="0.68055632497108864"/>
        </c:manualLayout>
      </c:layout>
      <c:barChart>
        <c:barDir val="col"/>
        <c:grouping val="clustered"/>
        <c:varyColors val="0"/>
        <c:ser>
          <c:idx val="0"/>
          <c:order val="0"/>
          <c:tx>
            <c:strRef>
              <c:f>Draaitabellen!$B$1</c:f>
              <c:strCache>
                <c:ptCount val="1"/>
                <c:pt idx="0">
                  <c:v>Uurtarief</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invertIfNegative val="0"/>
          <c:dLbls>
            <c:numFmt formatCode="&quot;€&quot;\ #,##0" sourceLinked="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Draaitabellen!$A$2:$A$4</c:f>
              <c:strCache>
                <c:ptCount val="2"/>
                <c:pt idx="0">
                  <c:v>Schoon metselwerk</c:v>
                </c:pt>
                <c:pt idx="1">
                  <c:v>Vuil metselwerk</c:v>
                </c:pt>
              </c:strCache>
            </c:strRef>
          </c:cat>
          <c:val>
            <c:numRef>
              <c:f>Draaitabellen!$B$2:$B$4</c:f>
              <c:numCache>
                <c:formatCode>0</c:formatCode>
                <c:ptCount val="2"/>
                <c:pt idx="0">
                  <c:v>50</c:v>
                </c:pt>
                <c:pt idx="1">
                  <c:v>70</c:v>
                </c:pt>
              </c:numCache>
            </c:numRef>
          </c:val>
          <c:extLst>
            <c:ext xmlns:c16="http://schemas.microsoft.com/office/drawing/2014/chart" uri="{C3380CC4-5D6E-409C-BE32-E72D297353CC}">
              <c16:uniqueId val="{00000000-D298-48E2-B46E-5D7FF1CAE2C7}"/>
            </c:ext>
          </c:extLst>
        </c:ser>
        <c:ser>
          <c:idx val="1"/>
          <c:order val="1"/>
          <c:tx>
            <c:strRef>
              <c:f>Draaitabellen!$C$1</c:f>
              <c:strCache>
                <c:ptCount val="1"/>
                <c:pt idx="0">
                  <c:v>Gemiddeld uurtarief bij aanneemsom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invertIfNegative val="0"/>
          <c:dLbls>
            <c:numFmt formatCode="&quot;€&quot;\ #,##0" sourceLinked="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Draaitabellen!$A$2:$A$4</c:f>
              <c:strCache>
                <c:ptCount val="2"/>
                <c:pt idx="0">
                  <c:v>Schoon metselwerk</c:v>
                </c:pt>
                <c:pt idx="1">
                  <c:v>Vuil metselwerk</c:v>
                </c:pt>
              </c:strCache>
            </c:strRef>
          </c:cat>
          <c:val>
            <c:numRef>
              <c:f>Draaitabellen!$C$2:$C$4</c:f>
              <c:numCache>
                <c:formatCode>0</c:formatCode>
                <c:ptCount val="2"/>
                <c:pt idx="0">
                  <c:v>71.412037037037052</c:v>
                </c:pt>
                <c:pt idx="1">
                  <c:v>74.152380952380966</c:v>
                </c:pt>
              </c:numCache>
            </c:numRef>
          </c:val>
          <c:extLst>
            <c:ext xmlns:c16="http://schemas.microsoft.com/office/drawing/2014/chart" uri="{C3380CC4-5D6E-409C-BE32-E72D297353CC}">
              <c16:uniqueId val="{00000001-D298-48E2-B46E-5D7FF1CAE2C7}"/>
            </c:ext>
          </c:extLst>
        </c:ser>
        <c:dLbls>
          <c:dLblPos val="outEnd"/>
          <c:showLegendKey val="0"/>
          <c:showVal val="1"/>
          <c:showCatName val="0"/>
          <c:showSerName val="0"/>
          <c:showPercent val="0"/>
          <c:showBubbleSize val="0"/>
        </c:dLbls>
        <c:gapWidth val="100"/>
        <c:overlap val="-24"/>
        <c:axId val="615664704"/>
        <c:axId val="615663744"/>
      </c:barChart>
      <c:catAx>
        <c:axId val="615664704"/>
        <c:scaling>
          <c:orientation val="minMax"/>
        </c:scaling>
        <c:delete val="0"/>
        <c:axPos val="b"/>
        <c:numFmt formatCode="General" sourceLinked="1"/>
        <c:majorTickMark val="none"/>
        <c:minorTickMark val="none"/>
        <c:tickLblPos val="nextTo"/>
        <c:spPr>
          <a:noFill/>
          <a:ln w="12700" cap="flat" cmpd="sng" algn="ctr">
            <a:solidFill>
              <a:schemeClr val="bg1"/>
            </a:solidFill>
            <a:round/>
          </a:ln>
          <a:effectLst/>
        </c:spPr>
        <c:txPr>
          <a:bodyPr rot="-60000000" spcFirstLastPara="1" vertOverflow="ellipsis" vert="horz" wrap="square" anchor="ctr" anchorCtr="1"/>
          <a:lstStyle/>
          <a:p>
            <a:pPr>
              <a:defRPr sz="2400" b="0" i="0" u="none" strike="noStrike" kern="1200" baseline="0">
                <a:solidFill>
                  <a:schemeClr val="lt1">
                    <a:lumMod val="85000"/>
                  </a:schemeClr>
                </a:solidFill>
                <a:latin typeface="+mn-lt"/>
                <a:ea typeface="+mn-ea"/>
                <a:cs typeface="+mn-cs"/>
              </a:defRPr>
            </a:pPr>
            <a:endParaRPr lang="nl-NL"/>
          </a:p>
        </c:txPr>
        <c:crossAx val="615663744"/>
        <c:crosses val="autoZero"/>
        <c:auto val="1"/>
        <c:lblAlgn val="ctr"/>
        <c:lblOffset val="100"/>
        <c:noMultiLvlLbl val="0"/>
      </c:catAx>
      <c:valAx>
        <c:axId val="615663744"/>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lt1">
                    <a:lumMod val="85000"/>
                  </a:schemeClr>
                </a:solidFill>
                <a:latin typeface="+mn-lt"/>
                <a:ea typeface="+mn-ea"/>
                <a:cs typeface="+mn-cs"/>
              </a:defRPr>
            </a:pPr>
            <a:endParaRPr lang="nl-NL"/>
          </a:p>
        </c:txPr>
        <c:crossAx val="615664704"/>
        <c:crosses val="autoZero"/>
        <c:crossBetween val="between"/>
      </c:valAx>
      <c:spPr>
        <a:noFill/>
        <a:ln>
          <a:noFill/>
        </a:ln>
        <a:effectLst/>
      </c:spPr>
    </c:plotArea>
    <c:legend>
      <c:legendPos val="r"/>
      <c:layout>
        <c:manualLayout>
          <c:xMode val="edge"/>
          <c:yMode val="edge"/>
          <c:x val="0.82406688319286903"/>
          <c:y val="0.31963057402798745"/>
          <c:w val="0.16791440732686955"/>
          <c:h val="0.3801819591203949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lt1">
                  <a:lumMod val="8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nl-NL"/>
    </a:p>
  </c:txPr>
  <c:printSettings>
    <c:headerFooter/>
    <c:pageMargins b="0.75" l="0.7" r="0.7" t="0.75"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[zzp'er metselaar.xlsx]Draaitabellen!Gem_uurloon_typewerk&amp;activiteit</c:name>
    <c:fmtId val="2"/>
  </c:pivotSource>
  <c:chart>
    <c:title>
      <c:tx>
        <c:rich>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sz="2000">
                <a:solidFill>
                  <a:schemeClr val="bg1"/>
                </a:solidFill>
              </a:rPr>
              <a:t>Uurtarief (per uur)</a:t>
            </a:r>
            <a:r>
              <a:rPr lang="nl-NL" sz="2000" baseline="0">
                <a:solidFill>
                  <a:schemeClr val="bg1"/>
                </a:solidFill>
              </a:rPr>
              <a:t>    t.o.v.    uurtarief (aanneemsom)</a:t>
            </a:r>
          </a:p>
          <a:p>
            <a:pPr>
              <a:defRPr sz="2000"/>
            </a:pPr>
            <a:r>
              <a:rPr lang="nl-NL" sz="2000" baseline="0">
                <a:solidFill>
                  <a:schemeClr val="bg1"/>
                </a:solidFill>
              </a:rPr>
              <a:t>per type werk en activiteit </a:t>
            </a:r>
            <a:endParaRPr lang="nl-NL" sz="2000">
              <a:solidFill>
                <a:schemeClr val="bg1"/>
              </a:solidFill>
            </a:endParaRPr>
          </a:p>
        </c:rich>
      </c:tx>
      <c:overlay val="0"/>
      <c:spPr>
        <a:noFill/>
        <a:ln>
          <a:noFill/>
        </a:ln>
        <a:effectLst/>
      </c:spPr>
      <c:txPr>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5397075549292123E-2"/>
          <c:y val="0.17226041369181183"/>
          <c:w val="0.75058098812389151"/>
          <c:h val="0.37193812432855494"/>
        </c:manualLayout>
      </c:layout>
      <c:barChart>
        <c:barDir val="col"/>
        <c:grouping val="clustered"/>
        <c:varyColors val="0"/>
        <c:ser>
          <c:idx val="0"/>
          <c:order val="0"/>
          <c:tx>
            <c:strRef>
              <c:f>Draaitabellen!$L$1</c:f>
              <c:strCache>
                <c:ptCount val="1"/>
                <c:pt idx="0">
                  <c:v>Uurtarief</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multiLvlStrRef>
              <c:f>Draaitabellen!$K$2:$K$15</c:f>
              <c:multiLvlStrCache>
                <c:ptCount val="11"/>
                <c:lvl>
                  <c:pt idx="0">
                    <c:v>Metselen</c:v>
                  </c:pt>
                  <c:pt idx="1">
                    <c:v>Mortel aanmaken</c:v>
                  </c:pt>
                  <c:pt idx="2">
                    <c:v>Overig</c:v>
                  </c:pt>
                  <c:pt idx="3">
                    <c:v>Profielen stellen</c:v>
                  </c:pt>
                  <c:pt idx="4">
                    <c:v>Voorbereiding</c:v>
                  </c:pt>
                  <c:pt idx="5">
                    <c:v>Voegen</c:v>
                  </c:pt>
                  <c:pt idx="6">
                    <c:v>Metselen</c:v>
                  </c:pt>
                  <c:pt idx="7">
                    <c:v>Mortel aanmaken</c:v>
                  </c:pt>
                  <c:pt idx="8">
                    <c:v>Overig</c:v>
                  </c:pt>
                  <c:pt idx="9">
                    <c:v>Profielen stellen</c:v>
                  </c:pt>
                  <c:pt idx="10">
                    <c:v>Voorbereiding</c:v>
                  </c:pt>
                </c:lvl>
                <c:lvl>
                  <c:pt idx="0">
                    <c:v>Schoon metselwerk</c:v>
                  </c:pt>
                  <c:pt idx="6">
                    <c:v>Vuil metselwerk</c:v>
                  </c:pt>
                </c:lvl>
              </c:multiLvlStrCache>
            </c:multiLvlStrRef>
          </c:cat>
          <c:val>
            <c:numRef>
              <c:f>Draaitabellen!$L$2:$L$15</c:f>
              <c:numCache>
                <c:formatCode>0</c:formatCode>
                <c:ptCount val="11"/>
                <c:pt idx="0">
                  <c:v>50</c:v>
                </c:pt>
                <c:pt idx="1">
                  <c:v>50</c:v>
                </c:pt>
                <c:pt idx="2">
                  <c:v>50</c:v>
                </c:pt>
                <c:pt idx="3">
                  <c:v>50</c:v>
                </c:pt>
                <c:pt idx="4">
                  <c:v>50</c:v>
                </c:pt>
                <c:pt idx="5">
                  <c:v>50</c:v>
                </c:pt>
                <c:pt idx="6">
                  <c:v>50</c:v>
                </c:pt>
                <c:pt idx="7">
                  <c:v>50</c:v>
                </c:pt>
                <c:pt idx="8">
                  <c:v>50</c:v>
                </c:pt>
                <c:pt idx="9">
                  <c:v>50</c:v>
                </c:pt>
                <c:pt idx="10">
                  <c:v>150</c:v>
                </c:pt>
              </c:numCache>
            </c:numRef>
          </c:val>
          <c:extLst>
            <c:ext xmlns:c16="http://schemas.microsoft.com/office/drawing/2014/chart" uri="{C3380CC4-5D6E-409C-BE32-E72D297353CC}">
              <c16:uniqueId val="{00000007-D5BD-47DD-8D1C-55E24DD52F11}"/>
            </c:ext>
          </c:extLst>
        </c:ser>
        <c:ser>
          <c:idx val="1"/>
          <c:order val="1"/>
          <c:tx>
            <c:strRef>
              <c:f>Draaitabellen!$M$1</c:f>
              <c:strCache>
                <c:ptCount val="1"/>
                <c:pt idx="0">
                  <c:v>Gemiddeld uurtarief bij aanneemsom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multiLvlStrRef>
              <c:f>Draaitabellen!$K$2:$K$15</c:f>
              <c:multiLvlStrCache>
                <c:ptCount val="11"/>
                <c:lvl>
                  <c:pt idx="0">
                    <c:v>Metselen</c:v>
                  </c:pt>
                  <c:pt idx="1">
                    <c:v>Mortel aanmaken</c:v>
                  </c:pt>
                  <c:pt idx="2">
                    <c:v>Overig</c:v>
                  </c:pt>
                  <c:pt idx="3">
                    <c:v>Profielen stellen</c:v>
                  </c:pt>
                  <c:pt idx="4">
                    <c:v>Voorbereiding</c:v>
                  </c:pt>
                  <c:pt idx="5">
                    <c:v>Voegen</c:v>
                  </c:pt>
                  <c:pt idx="6">
                    <c:v>Metselen</c:v>
                  </c:pt>
                  <c:pt idx="7">
                    <c:v>Mortel aanmaken</c:v>
                  </c:pt>
                  <c:pt idx="8">
                    <c:v>Overig</c:v>
                  </c:pt>
                  <c:pt idx="9">
                    <c:v>Profielen stellen</c:v>
                  </c:pt>
                  <c:pt idx="10">
                    <c:v>Voorbereiding</c:v>
                  </c:pt>
                </c:lvl>
                <c:lvl>
                  <c:pt idx="0">
                    <c:v>Schoon metselwerk</c:v>
                  </c:pt>
                  <c:pt idx="6">
                    <c:v>Vuil metselwerk</c:v>
                  </c:pt>
                </c:lvl>
              </c:multiLvlStrCache>
            </c:multiLvlStrRef>
          </c:cat>
          <c:val>
            <c:numRef>
              <c:f>Draaitabellen!$M$2:$M$15</c:f>
              <c:numCache>
                <c:formatCode>0</c:formatCode>
                <c:ptCount val="11"/>
                <c:pt idx="0">
                  <c:v>75</c:v>
                </c:pt>
                <c:pt idx="1">
                  <c:v>79.166666666666671</c:v>
                </c:pt>
                <c:pt idx="2">
                  <c:v>62.916666666666664</c:v>
                </c:pt>
                <c:pt idx="3">
                  <c:v>60</c:v>
                </c:pt>
                <c:pt idx="4">
                  <c:v>62.5</c:v>
                </c:pt>
                <c:pt idx="5">
                  <c:v>88.888888888888886</c:v>
                </c:pt>
                <c:pt idx="6">
                  <c:v>71.428571428571431</c:v>
                </c:pt>
                <c:pt idx="7">
                  <c:v>66</c:v>
                </c:pt>
                <c:pt idx="8">
                  <c:v>79.166666666666671</c:v>
                </c:pt>
                <c:pt idx="9">
                  <c:v>87.5</c:v>
                </c:pt>
                <c:pt idx="10">
                  <c:v>66.666666666666671</c:v>
                </c:pt>
              </c:numCache>
            </c:numRef>
          </c:val>
          <c:extLst>
            <c:ext xmlns:c16="http://schemas.microsoft.com/office/drawing/2014/chart" uri="{C3380CC4-5D6E-409C-BE32-E72D297353CC}">
              <c16:uniqueId val="{00000009-D5BD-47DD-8D1C-55E24DD52F11}"/>
            </c:ext>
          </c:extLst>
        </c:ser>
        <c:dLbls>
          <c:dLblPos val="outEnd"/>
          <c:showLegendKey val="0"/>
          <c:showVal val="1"/>
          <c:showCatName val="0"/>
          <c:showSerName val="0"/>
          <c:showPercent val="0"/>
          <c:showBubbleSize val="0"/>
        </c:dLbls>
        <c:gapWidth val="100"/>
        <c:overlap val="-24"/>
        <c:axId val="615664704"/>
        <c:axId val="615663744"/>
      </c:barChart>
      <c:catAx>
        <c:axId val="6156647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prstDash val="solid"/>
            <a:round/>
            <a:extLst>
              <a:ext uri="{C807C97D-BFC1-408E-A445-0C87EB9F89A2}">
                <ask:lineSketchStyleProps xmlns:ask="http://schemas.microsoft.com/office/drawing/2018/sketchyshapes">
                  <ask:type>
                    <ask:lineSketchNone/>
                  </ask:type>
                </ask:lineSketchStyleProps>
              </a:ext>
            </a:extLst>
          </a:ln>
          <a:effectLst/>
        </c:spPr>
        <c:txPr>
          <a:bodyPr rot="-60000000" spcFirstLastPara="1" vertOverflow="ellipsis" vert="horz" wrap="square" anchor="ctr" anchorCtr="1"/>
          <a:lstStyle/>
          <a:p>
            <a:pPr>
              <a:defRPr sz="1800" b="0" i="0" u="none" strike="noStrike" kern="1200" baseline="0">
                <a:solidFill>
                  <a:schemeClr val="lt1">
                    <a:lumMod val="85000"/>
                  </a:schemeClr>
                </a:solidFill>
                <a:latin typeface="+mn-lt"/>
                <a:ea typeface="+mn-ea"/>
                <a:cs typeface="+mn-cs"/>
              </a:defRPr>
            </a:pPr>
            <a:endParaRPr lang="nl-NL"/>
          </a:p>
        </c:txPr>
        <c:crossAx val="615663744"/>
        <c:crossesAt val="0"/>
        <c:auto val="1"/>
        <c:lblAlgn val="ctr"/>
        <c:lblOffset val="100"/>
        <c:noMultiLvlLbl val="0"/>
      </c:catAx>
      <c:valAx>
        <c:axId val="615663744"/>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lt1">
                    <a:lumMod val="85000"/>
                  </a:schemeClr>
                </a:solidFill>
                <a:latin typeface="+mn-lt"/>
                <a:ea typeface="+mn-ea"/>
                <a:cs typeface="+mn-cs"/>
              </a:defRPr>
            </a:pPr>
            <a:endParaRPr lang="nl-NL"/>
          </a:p>
        </c:txPr>
        <c:crossAx val="615664704"/>
        <c:crosses val="autoZero"/>
        <c:crossBetween val="between"/>
        <c:majorUnit val="20"/>
      </c:valAx>
      <c:spPr>
        <a:noFill/>
        <a:ln>
          <a:noFill/>
        </a:ln>
        <a:effectLst/>
      </c:spPr>
    </c:plotArea>
    <c:legend>
      <c:legendPos val="r"/>
      <c:layout>
        <c:manualLayout>
          <c:xMode val="edge"/>
          <c:yMode val="edge"/>
          <c:x val="0.82406688319286903"/>
          <c:y val="0.31963057402798745"/>
          <c:w val="0.16791440732686955"/>
          <c:h val="0.3801819591203949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lt1">
                  <a:lumMod val="85000"/>
                </a:schemeClr>
              </a:solidFill>
              <a:latin typeface="+mn-lt"/>
              <a:ea typeface="+mn-ea"/>
              <a:cs typeface="+mn-cs"/>
            </a:defRPr>
          </a:pPr>
          <a:endParaRPr lang="nl-NL"/>
        </a:p>
      </c:txPr>
    </c:legend>
    <c:plotVisOnly val="1"/>
    <c:dispBlanksAs val="gap"/>
    <c:showDLblsOverMax val="0"/>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solidFill>
        <a:schemeClr val="bg1"/>
      </a:solidFill>
    </a:ln>
    <a:effectLst/>
  </c:spPr>
  <c:txPr>
    <a:bodyPr/>
    <a:lstStyle/>
    <a:p>
      <a:pPr>
        <a:defRPr/>
      </a:pPr>
      <a:endParaRPr lang="nl-NL"/>
    </a:p>
  </c:txPr>
  <c:printSettings>
    <c:headerFooter>
      <c:oddFooter>&amp;L&amp;D &amp;T&amp;C&amp;Z&amp;F</c:oddFooter>
    </c:headerFooter>
    <c:pageMargins b="0.75" l="0.7" r="0.7" t="0.75"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[zzp'er metselaar.xlsx]Draaitabellen!DT_winst_op_materiaal_per_uur</c:name>
    <c:fmtId val="3"/>
  </c:pivotSource>
  <c:chart>
    <c:title>
      <c:tx>
        <c:rich>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sz="2000">
                <a:solidFill>
                  <a:schemeClr val="bg1"/>
                </a:solidFill>
              </a:rPr>
              <a:t>Winst per materiaal</a:t>
            </a:r>
            <a:r>
              <a:rPr lang="nl-NL" sz="2000" baseline="0">
                <a:solidFill>
                  <a:schemeClr val="bg1"/>
                </a:solidFill>
              </a:rPr>
              <a:t> per uur</a:t>
            </a:r>
            <a:endParaRPr lang="nl-NL" sz="2000">
              <a:solidFill>
                <a:schemeClr val="bg1"/>
              </a:solidFill>
            </a:endParaRPr>
          </a:p>
        </c:rich>
      </c:tx>
      <c:overlay val="0"/>
      <c:spPr>
        <a:noFill/>
        <a:ln>
          <a:noFill/>
        </a:ln>
        <a:effectLst/>
      </c:spPr>
      <c:txPr>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5397075549292123E-2"/>
          <c:y val="0.17226041369181183"/>
          <c:w val="0.86204522865330668"/>
          <c:h val="0.37193812432855494"/>
        </c:manualLayout>
      </c:layout>
      <c:barChart>
        <c:barDir val="col"/>
        <c:grouping val="clustered"/>
        <c:varyColors val="0"/>
        <c:ser>
          <c:idx val="0"/>
          <c:order val="0"/>
          <c:tx>
            <c:strRef>
              <c:f>Draaitabellen!$S$1</c:f>
              <c:strCache>
                <c:ptCount val="1"/>
                <c:pt idx="0">
                  <c:v>Totaal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invertIfNegative val="0"/>
          <c:dLbls>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Draaitabellen!$R$2:$R$6</c:f>
              <c:strCache>
                <c:ptCount val="4"/>
                <c:pt idx="0">
                  <c:v>Isolatie</c:v>
                </c:pt>
                <c:pt idx="1">
                  <c:v>Mortel</c:v>
                </c:pt>
                <c:pt idx="2">
                  <c:v>Stenen binnenmuur</c:v>
                </c:pt>
                <c:pt idx="3">
                  <c:v>Stenen buitenmuur</c:v>
                </c:pt>
              </c:strCache>
            </c:strRef>
          </c:cat>
          <c:val>
            <c:numRef>
              <c:f>Draaitabellen!$S$2:$S$6</c:f>
              <c:numCache>
                <c:formatCode>General</c:formatCode>
                <c:ptCount val="4"/>
                <c:pt idx="0">
                  <c:v>1.25</c:v>
                </c:pt>
                <c:pt idx="1">
                  <c:v>0.5</c:v>
                </c:pt>
                <c:pt idx="2">
                  <c:v>0.75</c:v>
                </c:pt>
                <c:pt idx="3">
                  <c:v>2.5</c:v>
                </c:pt>
              </c:numCache>
            </c:numRef>
          </c:val>
          <c:extLst>
            <c:ext xmlns:c16="http://schemas.microsoft.com/office/drawing/2014/chart" uri="{C3380CC4-5D6E-409C-BE32-E72D297353CC}">
              <c16:uniqueId val="{00000002-90DA-4356-8031-A2C4A11C6A16}"/>
            </c:ext>
          </c:extLst>
        </c:ser>
        <c:dLbls>
          <c:dLblPos val="outEnd"/>
          <c:showLegendKey val="0"/>
          <c:showVal val="1"/>
          <c:showCatName val="0"/>
          <c:showSerName val="0"/>
          <c:showPercent val="0"/>
          <c:showBubbleSize val="0"/>
        </c:dLbls>
        <c:gapWidth val="100"/>
        <c:overlap val="-24"/>
        <c:axId val="615664704"/>
        <c:axId val="615663744"/>
      </c:barChart>
      <c:catAx>
        <c:axId val="6156647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prstDash val="solid"/>
            <a:round/>
            <a:extLst>
              <a:ext uri="{C807C97D-BFC1-408E-A445-0C87EB9F89A2}">
                <ask:lineSketchStyleProps xmlns:ask="http://schemas.microsoft.com/office/drawing/2018/sketchyshapes">
                  <ask:type>
                    <ask:lineSketchNone/>
                  </ask:type>
                </ask:lineSketchStyleProps>
              </a:ext>
            </a:extLst>
          </a:ln>
          <a:effectLst/>
        </c:spPr>
        <c:txPr>
          <a:bodyPr rot="-60000000" spcFirstLastPara="1" vertOverflow="ellipsis" vert="horz" wrap="square" anchor="ctr" anchorCtr="1"/>
          <a:lstStyle/>
          <a:p>
            <a:pPr>
              <a:defRPr sz="1800" b="0" i="0" u="none" strike="noStrike" kern="1200" baseline="0">
                <a:solidFill>
                  <a:schemeClr val="lt1">
                    <a:lumMod val="85000"/>
                  </a:schemeClr>
                </a:solidFill>
                <a:latin typeface="+mn-lt"/>
                <a:ea typeface="+mn-ea"/>
                <a:cs typeface="+mn-cs"/>
              </a:defRPr>
            </a:pPr>
            <a:endParaRPr lang="nl-NL"/>
          </a:p>
        </c:txPr>
        <c:crossAx val="615663744"/>
        <c:crossesAt val="0"/>
        <c:auto val="1"/>
        <c:lblAlgn val="ctr"/>
        <c:lblOffset val="100"/>
        <c:noMultiLvlLbl val="0"/>
      </c:catAx>
      <c:valAx>
        <c:axId val="615663744"/>
        <c:scaling>
          <c:orientation val="minMax"/>
        </c:scaling>
        <c:delete val="1"/>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crossAx val="615664704"/>
        <c:crosses val="autoZero"/>
        <c:crossBetween val="between"/>
      </c:valAx>
      <c:spPr>
        <a:noFill/>
        <a:ln>
          <a:noFill/>
        </a:ln>
        <a:effectLst/>
      </c:spPr>
    </c:plotArea>
    <c:plotVisOnly val="1"/>
    <c:dispBlanksAs val="gap"/>
    <c:showDLblsOverMax val="0"/>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solidFill>
        <a:schemeClr val="bg1"/>
      </a:solidFill>
    </a:ln>
    <a:effectLst/>
  </c:spPr>
  <c:txPr>
    <a:bodyPr/>
    <a:lstStyle/>
    <a:p>
      <a:pPr>
        <a:defRPr/>
      </a:pPr>
      <a:endParaRPr lang="nl-NL"/>
    </a:p>
  </c:txPr>
  <c:printSettings>
    <c:headerFooter>
      <c:oddFooter>&amp;L&amp;D &amp;T&amp;C&amp;Z&amp;F</c:oddFooter>
    </c:headerFooter>
    <c:pageMargins b="0.75" l="0.7" r="0.7" t="0.75" header="0.3" footer="0.3"/>
    <c:pageSetup paperSize="9" orientation="landscape"/>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[zzp'er metselaar.xlsx]Draaitabellen!DG_winst_op_materiaal_per_uur_totaal</c:name>
    <c:fmtId val="2"/>
  </c:pivotSource>
  <c:chart>
    <c:title>
      <c:tx>
        <c:rich>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sz="2000">
                <a:solidFill>
                  <a:schemeClr val="bg1"/>
                </a:solidFill>
              </a:rPr>
              <a:t>Winst op materiaal</a:t>
            </a:r>
            <a:r>
              <a:rPr lang="nl-NL" sz="2000" baseline="0">
                <a:solidFill>
                  <a:schemeClr val="bg1"/>
                </a:solidFill>
              </a:rPr>
              <a:t> totaal per uur</a:t>
            </a:r>
            <a:endParaRPr lang="nl-NL" sz="2000">
              <a:solidFill>
                <a:schemeClr val="bg1"/>
              </a:solidFill>
            </a:endParaRPr>
          </a:p>
        </c:rich>
      </c:tx>
      <c:overlay val="0"/>
      <c:spPr>
        <a:noFill/>
        <a:ln>
          <a:noFill/>
        </a:ln>
        <a:effectLst/>
      </c:spPr>
      <c:txPr>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marker>
          <c:symbol val="none"/>
        </c:marker>
        <c:dLbl>
          <c:idx val="0"/>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6612454069420673E-2"/>
          <c:y val="0.32273899624236158"/>
          <c:w val="0.86204522865330668"/>
          <c:h val="0.53461741194976409"/>
        </c:manualLayout>
      </c:layout>
      <c:barChart>
        <c:barDir val="col"/>
        <c:grouping val="clustered"/>
        <c:varyColors val="0"/>
        <c:ser>
          <c:idx val="0"/>
          <c:order val="0"/>
          <c:tx>
            <c:strRef>
              <c:f>Draaitabellen!$Z$1</c:f>
              <c:strCache>
                <c:ptCount val="1"/>
                <c:pt idx="0">
                  <c:v>Totaal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bg1"/>
              </a:solidFill>
            </a:ln>
            <a:effectLst>
              <a:outerShdw blurRad="57150" dist="19050" dir="5400000" algn="ctr" rotWithShape="0">
                <a:srgbClr val="000000">
                  <a:alpha val="63000"/>
                </a:srgbClr>
              </a:outerShdw>
            </a:effectLst>
          </c:spPr>
          <c:invertIfNegative val="0"/>
          <c:dLbls>
            <c:numFmt formatCode="_(&quot;€&quot;* #,##0.00_);_(&quot;€&quot;* \(#,##0.0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Draaitabellen!$Z$2</c:f>
              <c:strCache>
                <c:ptCount val="1"/>
                <c:pt idx="0">
                  <c:v>Totaal</c:v>
                </c:pt>
              </c:strCache>
            </c:strRef>
          </c:cat>
          <c:val>
            <c:numRef>
              <c:f>Draaitabellen!$Z$2</c:f>
              <c:numCache>
                <c:formatCode>General</c:formatCode>
                <c:ptCount val="1"/>
                <c:pt idx="0">
                  <c:v>5</c:v>
                </c:pt>
              </c:numCache>
            </c:numRef>
          </c:val>
          <c:extLst>
            <c:ext xmlns:c16="http://schemas.microsoft.com/office/drawing/2014/chart" uri="{C3380CC4-5D6E-409C-BE32-E72D297353CC}">
              <c16:uniqueId val="{00000002-9A96-4016-A8FD-A69BB5B26B01}"/>
            </c:ext>
          </c:extLst>
        </c:ser>
        <c:dLbls>
          <c:dLblPos val="outEnd"/>
          <c:showLegendKey val="0"/>
          <c:showVal val="1"/>
          <c:showCatName val="0"/>
          <c:showSerName val="0"/>
          <c:showPercent val="0"/>
          <c:showBubbleSize val="0"/>
        </c:dLbls>
        <c:gapWidth val="100"/>
        <c:overlap val="-24"/>
        <c:axId val="615664704"/>
        <c:axId val="615663744"/>
      </c:barChart>
      <c:catAx>
        <c:axId val="6156647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prstDash val="solid"/>
            <a:round/>
            <a:extLst>
              <a:ext uri="{C807C97D-BFC1-408E-A445-0C87EB9F89A2}">
                <ask:lineSketchStyleProps xmlns:ask="http://schemas.microsoft.com/office/drawing/2018/sketchyshapes">
                  <ask:type>
                    <ask:lineSketchNone/>
                  </ask:type>
                </ask:lineSketchStyleProps>
              </a:ext>
            </a:extLst>
          </a:ln>
          <a:effectLst/>
        </c:spPr>
        <c:txPr>
          <a:bodyPr rot="-60000000" spcFirstLastPara="1" vertOverflow="ellipsis" vert="horz" wrap="square" anchor="ctr" anchorCtr="1"/>
          <a:lstStyle/>
          <a:p>
            <a:pPr>
              <a:defRPr sz="1800" b="0" i="0" u="none" strike="noStrike" kern="1200" baseline="0">
                <a:solidFill>
                  <a:schemeClr val="lt1">
                    <a:lumMod val="85000"/>
                  </a:schemeClr>
                </a:solidFill>
                <a:latin typeface="+mn-lt"/>
                <a:ea typeface="+mn-ea"/>
                <a:cs typeface="+mn-cs"/>
              </a:defRPr>
            </a:pPr>
            <a:endParaRPr lang="nl-NL"/>
          </a:p>
        </c:txPr>
        <c:crossAx val="615663744"/>
        <c:crossesAt val="0"/>
        <c:auto val="1"/>
        <c:lblAlgn val="ctr"/>
        <c:lblOffset val="100"/>
        <c:noMultiLvlLbl val="0"/>
      </c:catAx>
      <c:valAx>
        <c:axId val="615663744"/>
        <c:scaling>
          <c:orientation val="minMax"/>
        </c:scaling>
        <c:delete val="1"/>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crossAx val="615664704"/>
        <c:crosses val="autoZero"/>
        <c:crossBetween val="between"/>
      </c:valAx>
      <c:spPr>
        <a:noFill/>
        <a:ln>
          <a:noFill/>
        </a:ln>
        <a:effectLst/>
      </c:spPr>
    </c:plotArea>
    <c:plotVisOnly val="1"/>
    <c:dispBlanksAs val="gap"/>
    <c:showDLblsOverMax val="0"/>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solidFill>
        <a:schemeClr val="bg1"/>
      </a:solidFill>
    </a:ln>
    <a:effectLst/>
  </c:spPr>
  <c:txPr>
    <a:bodyPr/>
    <a:lstStyle/>
    <a:p>
      <a:pPr>
        <a:defRPr/>
      </a:pPr>
      <a:endParaRPr lang="nl-NL"/>
    </a:p>
  </c:txPr>
  <c:printSettings>
    <c:headerFooter>
      <c:oddFooter>&amp;L&amp;D &amp;T&amp;C&amp;Z&amp;F</c:oddFooter>
    </c:headerFooter>
    <c:pageMargins b="0.75" l="0.7" r="0.7" t="0.75" header="0.3" footer="0.3"/>
    <c:pageSetup paperSize="9" orientation="landscape"/>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chart" Target="../charts/chart1.xml"/><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98425</xdr:colOff>
      <xdr:row>13</xdr:row>
      <xdr:rowOff>76200</xdr:rowOff>
    </xdr:from>
    <xdr:to>
      <xdr:col>16</xdr:col>
      <xdr:colOff>424825</xdr:colOff>
      <xdr:row>39</xdr:row>
      <xdr:rowOff>148300</xdr:rowOff>
    </xdr:to>
    <xdr:graphicFrame macro="">
      <xdr:nvGraphicFramePr>
        <xdr:cNvPr id="2" name="Grafiek 1">
          <a:extLst>
            <a:ext uri="{FF2B5EF4-FFF2-40B4-BE49-F238E27FC236}">
              <a16:creationId xmlns:a16="http://schemas.microsoft.com/office/drawing/2014/main" id="{01B82CF5-059D-4314-A0DA-7E2DC6DAF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117110</xdr:colOff>
      <xdr:row>1</xdr:row>
      <xdr:rowOff>25401</xdr:rowOff>
    </xdr:from>
    <xdr:to>
      <xdr:col>4</xdr:col>
      <xdr:colOff>378710</xdr:colOff>
      <xdr:row>12</xdr:row>
      <xdr:rowOff>123751</xdr:rowOff>
    </xdr:to>
    <xdr:pic>
      <xdr:nvPicPr>
        <xdr:cNvPr id="4" name="Afbeelding 3">
          <a:extLst>
            <a:ext uri="{FF2B5EF4-FFF2-40B4-BE49-F238E27FC236}">
              <a16:creationId xmlns:a16="http://schemas.microsoft.com/office/drawing/2014/main" id="{51430068-C8B1-16D5-518B-1A572960C2D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110" y="209551"/>
          <a:ext cx="2700000" cy="2124000"/>
        </a:xfrm>
        <a:prstGeom prst="rect">
          <a:avLst/>
        </a:prstGeom>
      </xdr:spPr>
    </xdr:pic>
    <xdr:clientData/>
  </xdr:twoCellAnchor>
  <xdr:twoCellAnchor editAs="oneCell">
    <xdr:from>
      <xdr:col>12</xdr:col>
      <xdr:colOff>153988</xdr:colOff>
      <xdr:row>1</xdr:row>
      <xdr:rowOff>33337</xdr:rowOff>
    </xdr:from>
    <xdr:to>
      <xdr:col>16</xdr:col>
      <xdr:colOff>415588</xdr:colOff>
      <xdr:row>12</xdr:row>
      <xdr:rowOff>131687</xdr:rowOff>
    </xdr:to>
    <xdr:pic>
      <xdr:nvPicPr>
        <xdr:cNvPr id="6" name="Afbeelding 5">
          <a:extLst>
            <a:ext uri="{FF2B5EF4-FFF2-40B4-BE49-F238E27FC236}">
              <a16:creationId xmlns:a16="http://schemas.microsoft.com/office/drawing/2014/main" id="{91CFC0C8-C33C-1C3F-F2B7-BBDFA09221A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88238" y="215900"/>
          <a:ext cx="2706350" cy="2106537"/>
        </a:xfrm>
        <a:prstGeom prst="rect">
          <a:avLst/>
        </a:prstGeom>
      </xdr:spPr>
    </xdr:pic>
    <xdr:clientData/>
  </xdr:twoCellAnchor>
  <xdr:twoCellAnchor>
    <xdr:from>
      <xdr:col>0</xdr:col>
      <xdr:colOff>98425</xdr:colOff>
      <xdr:row>40</xdr:row>
      <xdr:rowOff>152400</xdr:rowOff>
    </xdr:from>
    <xdr:to>
      <xdr:col>16</xdr:col>
      <xdr:colOff>424825</xdr:colOff>
      <xdr:row>67</xdr:row>
      <xdr:rowOff>40350</xdr:rowOff>
    </xdr:to>
    <xdr:graphicFrame macro="">
      <xdr:nvGraphicFramePr>
        <xdr:cNvPr id="7" name="Grafiek 6">
          <a:extLst>
            <a:ext uri="{FF2B5EF4-FFF2-40B4-BE49-F238E27FC236}">
              <a16:creationId xmlns:a16="http://schemas.microsoft.com/office/drawing/2014/main" id="{9676C942-95D0-45C8-8827-A436297CD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xdr:col>
      <xdr:colOff>584200</xdr:colOff>
      <xdr:row>5</xdr:row>
      <xdr:rowOff>103188</xdr:rowOff>
    </xdr:from>
    <xdr:to>
      <xdr:col>7</xdr:col>
      <xdr:colOff>241300</xdr:colOff>
      <xdr:row>12</xdr:row>
      <xdr:rowOff>122237</xdr:rowOff>
    </xdr:to>
    <mc:AlternateContent xmlns:mc="http://schemas.openxmlformats.org/markup-compatibility/2006" xmlns:a14="http://schemas.microsoft.com/office/drawing/2010/main">
      <mc:Choice Requires="a14">
        <xdr:graphicFrame macro="">
          <xdr:nvGraphicFramePr>
            <xdr:cNvPr id="3" name="Type werk">
              <a:extLst>
                <a:ext uri="{FF2B5EF4-FFF2-40B4-BE49-F238E27FC236}">
                  <a16:creationId xmlns:a16="http://schemas.microsoft.com/office/drawing/2014/main" id="{3DB65D8C-4371-4F5B-BBEE-74B46334E03D}"/>
                </a:ext>
              </a:extLst>
            </xdr:cNvPr>
            <xdr:cNvGraphicFramePr/>
          </xdr:nvGraphicFramePr>
          <xdr:xfrm>
            <a:off x="0" y="0"/>
            <a:ext cx="0" cy="0"/>
          </xdr:xfrm>
          <a:graphic>
            <a:graphicData uri="http://schemas.microsoft.com/office/drawing/2010/slicer">
              <sle:slicer xmlns:sle="http://schemas.microsoft.com/office/drawing/2010/slicer" name="Type werk"/>
            </a:graphicData>
          </a:graphic>
        </xdr:graphicFrame>
      </mc:Choice>
      <mc:Fallback xmlns="">
        <xdr:sp macro="" textlink="">
          <xdr:nvSpPr>
            <xdr:cNvPr id="0" name=""/>
            <xdr:cNvSpPr>
              <a:spLocks noTextEdit="1"/>
            </xdr:cNvSpPr>
          </xdr:nvSpPr>
          <xdr:spPr>
            <a:xfrm>
              <a:off x="3028950" y="1016001"/>
              <a:ext cx="1490663" cy="1296986"/>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fLocksWithSheet="0"/>
  </xdr:twoCellAnchor>
  <xdr:twoCellAnchor editAs="oneCell">
    <xdr:from>
      <xdr:col>7</xdr:col>
      <xdr:colOff>336550</xdr:colOff>
      <xdr:row>5</xdr:row>
      <xdr:rowOff>106363</xdr:rowOff>
    </xdr:from>
    <xdr:to>
      <xdr:col>11</xdr:col>
      <xdr:colOff>596900</xdr:colOff>
      <xdr:row>12</xdr:row>
      <xdr:rowOff>119062</xdr:rowOff>
    </xdr:to>
    <mc:AlternateContent xmlns:mc="http://schemas.openxmlformats.org/markup-compatibility/2006" xmlns:a14="http://schemas.microsoft.com/office/drawing/2010/main">
      <mc:Choice Requires="a14">
        <xdr:graphicFrame macro="">
          <xdr:nvGraphicFramePr>
            <xdr:cNvPr id="5" name="Activitiet">
              <a:extLst>
                <a:ext uri="{FF2B5EF4-FFF2-40B4-BE49-F238E27FC236}">
                  <a16:creationId xmlns:a16="http://schemas.microsoft.com/office/drawing/2014/main" id="{7586FAAB-D852-9949-EAE9-8D12D9835BF7}"/>
                </a:ext>
              </a:extLst>
            </xdr:cNvPr>
            <xdr:cNvGraphicFramePr/>
          </xdr:nvGraphicFramePr>
          <xdr:xfrm>
            <a:off x="0" y="0"/>
            <a:ext cx="0" cy="0"/>
          </xdr:xfrm>
          <a:graphic>
            <a:graphicData uri="http://schemas.microsoft.com/office/drawing/2010/slicer">
              <sle:slicer xmlns:sle="http://schemas.microsoft.com/office/drawing/2010/slicer" name="Activitiet"/>
            </a:graphicData>
          </a:graphic>
        </xdr:graphicFrame>
      </mc:Choice>
      <mc:Fallback xmlns="">
        <xdr:sp macro="" textlink="">
          <xdr:nvSpPr>
            <xdr:cNvPr id="0" name=""/>
            <xdr:cNvSpPr>
              <a:spLocks noTextEdit="1"/>
            </xdr:cNvSpPr>
          </xdr:nvSpPr>
          <xdr:spPr>
            <a:xfrm>
              <a:off x="4614863" y="1019176"/>
              <a:ext cx="2705100" cy="1290636"/>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fLocksWithSheet="0"/>
  </xdr:twoCellAnchor>
  <xdr:twoCellAnchor>
    <xdr:from>
      <xdr:col>0</xdr:col>
      <xdr:colOff>104589</xdr:colOff>
      <xdr:row>68</xdr:row>
      <xdr:rowOff>56029</xdr:rowOff>
    </xdr:from>
    <xdr:to>
      <xdr:col>11</xdr:col>
      <xdr:colOff>123942</xdr:colOff>
      <xdr:row>85</xdr:row>
      <xdr:rowOff>121029</xdr:rowOff>
    </xdr:to>
    <xdr:graphicFrame macro="">
      <xdr:nvGraphicFramePr>
        <xdr:cNvPr id="9" name="DG_winst_op_materiaal_per uur">
          <a:extLst>
            <a:ext uri="{FF2B5EF4-FFF2-40B4-BE49-F238E27FC236}">
              <a16:creationId xmlns:a16="http://schemas.microsoft.com/office/drawing/2014/main" id="{39EBBE99-558C-4F5B-B200-A5A7C19F9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410882</xdr:colOff>
      <xdr:row>68</xdr:row>
      <xdr:rowOff>56029</xdr:rowOff>
    </xdr:from>
    <xdr:to>
      <xdr:col>16</xdr:col>
      <xdr:colOff>406588</xdr:colOff>
      <xdr:row>85</xdr:row>
      <xdr:rowOff>121029</xdr:rowOff>
    </xdr:to>
    <xdr:graphicFrame macro="">
      <xdr:nvGraphicFramePr>
        <xdr:cNvPr id="10" name="DT_winst_op_materiaal_per_uur_totaal">
          <a:extLst>
            <a:ext uri="{FF2B5EF4-FFF2-40B4-BE49-F238E27FC236}">
              <a16:creationId xmlns:a16="http://schemas.microsoft.com/office/drawing/2014/main" id="{D886857E-A70D-4D83-8B86-022FAA4B19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18143</xdr:colOff>
      <xdr:row>1</xdr:row>
      <xdr:rowOff>9072</xdr:rowOff>
    </xdr:from>
    <xdr:to>
      <xdr:col>11</xdr:col>
      <xdr:colOff>489857</xdr:colOff>
      <xdr:row>5</xdr:row>
      <xdr:rowOff>0</xdr:rowOff>
    </xdr:to>
    <xdr:sp macro="" textlink="">
      <xdr:nvSpPr>
        <xdr:cNvPr id="11" name="Rechthoek: afgeronde hoeken 10">
          <a:extLst>
            <a:ext uri="{FF2B5EF4-FFF2-40B4-BE49-F238E27FC236}">
              <a16:creationId xmlns:a16="http://schemas.microsoft.com/office/drawing/2014/main" id="{FF9223D0-9754-78A3-F211-6EE89B9EEE74}"/>
            </a:ext>
          </a:extLst>
        </xdr:cNvPr>
        <xdr:cNvSpPr/>
      </xdr:nvSpPr>
      <xdr:spPr>
        <a:xfrm>
          <a:off x="3147786" y="190501"/>
          <a:ext cx="4227285" cy="71664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a:t>Druk op Control + Alt + F5 </a:t>
          </a:r>
          <a:endParaRPr lang="nl-NL" sz="1400"/>
        </a:p>
        <a:p>
          <a:pPr algn="ctr"/>
          <a:r>
            <a:rPr lang="nl-NL" sz="1600"/>
            <a:t>om gegevens te vernieuwen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1047750</xdr:colOff>
      <xdr:row>0</xdr:row>
      <xdr:rowOff>463550</xdr:rowOff>
    </xdr:from>
    <xdr:to>
      <xdr:col>8</xdr:col>
      <xdr:colOff>259891</xdr:colOff>
      <xdr:row>13</xdr:row>
      <xdr:rowOff>6348</xdr:rowOff>
    </xdr:to>
    <xdr:sp macro="" textlink="">
      <xdr:nvSpPr>
        <xdr:cNvPr id="2" name="Bijschrift: pijl-links 1">
          <a:extLst>
            <a:ext uri="{FF2B5EF4-FFF2-40B4-BE49-F238E27FC236}">
              <a16:creationId xmlns:a16="http://schemas.microsoft.com/office/drawing/2014/main" id="{C508A17D-FA72-F68C-562E-CE4E7EB50F8B}"/>
            </a:ext>
          </a:extLst>
        </xdr:cNvPr>
        <xdr:cNvSpPr/>
      </xdr:nvSpPr>
      <xdr:spPr>
        <a:xfrm rot="16200000">
          <a:off x="5140097" y="-129947"/>
          <a:ext cx="2298698" cy="3485691"/>
        </a:xfrm>
        <a:prstGeom prst="left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lstStyle/>
        <a:p>
          <a:pPr algn="l"/>
          <a:r>
            <a:rPr lang="nl-NL" sz="1200"/>
            <a:t>In deze tabel houd je</a:t>
          </a:r>
          <a:r>
            <a:rPr lang="nl-NL" sz="1200" baseline="0"/>
            <a:t> de tijd per activiteit bij, om een steeds betrouwbaardere aanneemsom uit te rekenen. Zo kun je snel en makkelijk een priis aan je klant geven en ben je behoorlijk zeker dat je boven je uurloon aan het werk bent. Hoe meer werk jij bijhoudt hoe betrouwbaarder jouw aanneemsommen worden.</a:t>
          </a:r>
          <a:endParaRPr lang="nl-NL" sz="12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d457a5fb6f5aac62/Documenten/Gradata/Test%20excel%20bestanden/ZZP%20metselaar%20test.xlsm" TargetMode="External"/><Relationship Id="rId1" Type="http://schemas.openxmlformats.org/officeDocument/2006/relationships/externalLinkPath" Target="/d457a5fb6f5aac62/Documenten/Gradata/Test%20excel%20bestanden/ZZP%20metselaar%20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Klusregistratie"/>
      <sheetName val="Invulijst"/>
      <sheetName val="Draaitabellen"/>
    </sheetNames>
    <sheetDataSet>
      <sheetData sheetId="0" refreshError="1"/>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ebruiker" refreshedDate="45050.938281134258" createdVersion="8" refreshedVersion="8" minRefreshableVersion="3" recordCount="4" xr:uid="{2005FB34-70B0-47F0-A907-FACFF88BB65E}">
  <cacheSource type="worksheet">
    <worksheetSource name="T_materialen_in_en_verkoop"/>
  </cacheSource>
  <cacheFields count="11">
    <cacheField name="Klant" numFmtId="0">
      <sharedItems/>
    </cacheField>
    <cacheField name="Klus" numFmtId="0">
      <sharedItems/>
    </cacheField>
    <cacheField name="Materialen" numFmtId="0">
      <sharedItems count="4">
        <s v="Stenen binnenmuur"/>
        <s v="Stenen buitenmuur"/>
        <s v="Mortel"/>
        <s v="Isolatie"/>
      </sharedItems>
    </cacheField>
    <cacheField name="Aantal _x000a_m2" numFmtId="0">
      <sharedItems containsSemiMixedTypes="0" containsString="0" containsNumber="1" containsInteger="1" minValue="100" maxValue="100"/>
    </cacheField>
    <cacheField name="Inkoop _x000a_kosten _x000a_per m2" numFmtId="44">
      <sharedItems containsSemiMixedTypes="0" containsString="0" containsNumber="1" minValue="5" maxValue="25"/>
    </cacheField>
    <cacheField name="Verkoop _x000a_kosten _x000a_per m2" numFmtId="44">
      <sharedItems containsSemiMixedTypes="0" containsString="0" containsNumber="1" minValue="6" maxValue="30"/>
    </cacheField>
    <cacheField name="Verschil _x000a_in- en verkoop_x000a_per m2 in €" numFmtId="165">
      <sharedItems containsSemiMixedTypes="0" containsString="0" containsNumber="1" minValue="1" maxValue="5"/>
    </cacheField>
    <cacheField name="Verschil in _x000a_procenten _x000a_per m2" numFmtId="9">
      <sharedItems containsSemiMixedTypes="0" containsString="0" containsNumber="1" minValue="0.14999999999999991" maxValue="0.33333333333333326"/>
    </cacheField>
    <cacheField name="Verschil In- en _x000a_verkoop _x000a_totale m2" numFmtId="164">
      <sharedItems containsSemiMixedTypes="0" containsString="0" containsNumber="1" containsInteger="1" minValue="100" maxValue="500"/>
    </cacheField>
    <cacheField name="Totaal uren _x000a_klant en klus" numFmtId="0">
      <sharedItems containsSemiMixedTypes="0" containsString="0" containsNumber="1" containsInteger="1" minValue="200" maxValue="200"/>
    </cacheField>
    <cacheField name="Winst op_x000a_ materiaal _x000a_per uur" numFmtId="164">
      <sharedItems containsSemiMixedTypes="0" containsString="0" containsNumber="1" minValue="0.5" maxValue="2.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ebruiker" refreshedDate="45050.938281365743" createdVersion="8" refreshedVersion="8" minRefreshableVersion="3" recordCount="11" xr:uid="{2628FC49-9FB3-466E-AE66-FBBA9E450E56}">
  <cacheSource type="worksheet">
    <worksheetSource name="T_klusregistratie"/>
  </cacheSource>
  <cacheFields count="10">
    <cacheField name="Klant" numFmtId="0">
      <sharedItems/>
    </cacheField>
    <cacheField name="Klus" numFmtId="0">
      <sharedItems/>
    </cacheField>
    <cacheField name="Type werk" numFmtId="0">
      <sharedItems count="2">
        <s v="Vuil metselwerk"/>
        <s v="Schoon metselwerk"/>
      </sharedItems>
    </cacheField>
    <cacheField name="Activitiet" numFmtId="0">
      <sharedItems count="6">
        <s v="Voorbereiding"/>
        <s v="Mortel aanmaken"/>
        <s v="Profielen stellen"/>
        <s v="Metselen"/>
        <s v="Overig"/>
        <s v="Voegen"/>
      </sharedItems>
    </cacheField>
    <cacheField name="Aantal _x000a_m2" numFmtId="0">
      <sharedItems containsSemiMixedTypes="0" containsString="0" containsNumber="1" containsInteger="1" minValue="100" maxValue="100"/>
    </cacheField>
    <cacheField name="Tijd in _x000a_uren" numFmtId="166">
      <sharedItems containsSemiMixedTypes="0" containsString="0" containsNumber="1" containsInteger="1" minValue="3" maxValue="60"/>
    </cacheField>
    <cacheField name="Uurloon" numFmtId="165">
      <sharedItems containsSemiMixedTypes="0" containsString="0" containsNumber="1" containsInteger="1" minValue="50" maxValue="150"/>
    </cacheField>
    <cacheField name="Som _x000a_uurloon" numFmtId="165">
      <sharedItems containsSemiMixedTypes="0" containsString="0" containsNumber="1" containsInteger="1" minValue="200" maxValue="3000"/>
    </cacheField>
    <cacheField name="Aanneem som_x000a_totaal m2" numFmtId="165">
      <sharedItems containsSemiMixedTypes="0" containsString="0" containsNumber="1" containsInteger="1" minValue="200" maxValue="4500"/>
    </cacheField>
    <cacheField name="Uurloon bij_x000a_ aanneemsom _x000a_per m2" numFmtId="164">
      <sharedItems containsSemiMixedTypes="0" containsString="0" containsNumber="1" minValue="60" maxValue="88.888888888888886"/>
    </cacheField>
  </cacheFields>
  <extLst>
    <ext xmlns:x14="http://schemas.microsoft.com/office/spreadsheetml/2009/9/main" uri="{725AE2AE-9491-48be-B2B4-4EB974FC3084}">
      <x14:pivotCacheDefinition pivotCacheId="185611326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s v="Janssen"/>
    <s v="Garage"/>
    <x v="0"/>
    <n v="100"/>
    <n v="10"/>
    <n v="11.5"/>
    <n v="1.5"/>
    <n v="0.14999999999999991"/>
    <n v="150"/>
    <n v="200"/>
    <n v="0.75"/>
  </r>
  <r>
    <s v="Janssen"/>
    <s v="Garage"/>
    <x v="1"/>
    <n v="100"/>
    <n v="25"/>
    <n v="30"/>
    <n v="5"/>
    <n v="0.19999999999999996"/>
    <n v="500"/>
    <n v="200"/>
    <n v="2.5"/>
  </r>
  <r>
    <s v="Janssen"/>
    <s v="Garage"/>
    <x v="2"/>
    <n v="100"/>
    <n v="5"/>
    <n v="6"/>
    <n v="1"/>
    <n v="0.19999999999999996"/>
    <n v="100"/>
    <n v="200"/>
    <n v="0.5"/>
  </r>
  <r>
    <s v="Janssen"/>
    <s v="Garage"/>
    <x v="3"/>
    <n v="100"/>
    <n v="7.5"/>
    <n v="10"/>
    <n v="2.5"/>
    <n v="0.33333333333333326"/>
    <n v="250"/>
    <n v="200"/>
    <n v="1.2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s v="Janssen"/>
    <s v="Garage"/>
    <x v="0"/>
    <x v="0"/>
    <n v="100"/>
    <n v="3"/>
    <n v="150"/>
    <n v="450"/>
    <n v="200"/>
    <n v="66.666666666666671"/>
  </r>
  <r>
    <s v="Janssen"/>
    <s v="Garage"/>
    <x v="0"/>
    <x v="1"/>
    <n v="100"/>
    <n v="5"/>
    <n v="50"/>
    <n v="250"/>
    <n v="330"/>
    <n v="66"/>
  </r>
  <r>
    <s v="Janssen"/>
    <s v="Garage"/>
    <x v="0"/>
    <x v="2"/>
    <n v="100"/>
    <n v="6"/>
    <n v="50"/>
    <n v="300"/>
    <n v="525"/>
    <n v="87.5"/>
  </r>
  <r>
    <s v="Janssen"/>
    <s v="Garage"/>
    <x v="0"/>
    <x v="3"/>
    <n v="100"/>
    <n v="35"/>
    <n v="50"/>
    <n v="1750"/>
    <n v="2500"/>
    <n v="71.428571428571431"/>
  </r>
  <r>
    <s v="Janssen"/>
    <s v="Garage"/>
    <x v="0"/>
    <x v="4"/>
    <n v="100"/>
    <n v="6"/>
    <n v="50"/>
    <n v="300"/>
    <n v="475"/>
    <n v="79.166666666666671"/>
  </r>
  <r>
    <s v="Janssen"/>
    <s v="Garage"/>
    <x v="1"/>
    <x v="0"/>
    <n v="100"/>
    <n v="4"/>
    <n v="50"/>
    <n v="200"/>
    <n v="250"/>
    <n v="62.5"/>
  </r>
  <r>
    <s v="Janssen"/>
    <s v="Garage"/>
    <x v="1"/>
    <x v="1"/>
    <n v="100"/>
    <n v="6"/>
    <n v="50"/>
    <n v="300"/>
    <n v="475"/>
    <n v="79.166666666666671"/>
  </r>
  <r>
    <s v="Janssen"/>
    <s v="Garage"/>
    <x v="1"/>
    <x v="2"/>
    <n v="100"/>
    <n v="10"/>
    <n v="50"/>
    <n v="500"/>
    <n v="600"/>
    <n v="60"/>
  </r>
  <r>
    <s v="Janssen"/>
    <s v="Garage"/>
    <x v="1"/>
    <x v="3"/>
    <n v="100"/>
    <n v="60"/>
    <n v="50"/>
    <n v="3000"/>
    <n v="4500"/>
    <n v="75"/>
  </r>
  <r>
    <s v="Janssen"/>
    <s v="Garage"/>
    <x v="1"/>
    <x v="4"/>
    <n v="100"/>
    <n v="12"/>
    <n v="50"/>
    <n v="600"/>
    <n v="755"/>
    <n v="62.916666666666664"/>
  </r>
  <r>
    <s v="Janssen"/>
    <s v="Garage"/>
    <x v="1"/>
    <x v="5"/>
    <n v="100"/>
    <n v="45"/>
    <n v="50"/>
    <n v="2250"/>
    <n v="4000"/>
    <n v="88.88888888888888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D7C5ACC-758E-4713-9721-CAE98B4AEE6E}" name="Gem_uurloon_typewerk&amp;activiteit" cacheId="96"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chartFormat="5">
  <location ref="K1:M15" firstHeaderRow="0" firstDataRow="1" firstDataCol="1"/>
  <pivotFields count="10">
    <pivotField showAll="0"/>
    <pivotField showAll="0"/>
    <pivotField axis="axisRow" showAll="0">
      <items count="3">
        <item x="1"/>
        <item x="0"/>
        <item t="default"/>
      </items>
    </pivotField>
    <pivotField axis="axisRow" showAll="0">
      <items count="7">
        <item x="3"/>
        <item x="1"/>
        <item x="4"/>
        <item x="2"/>
        <item x="0"/>
        <item x="5"/>
        <item t="default"/>
      </items>
    </pivotField>
    <pivotField showAll="0"/>
    <pivotField numFmtId="166" showAll="0"/>
    <pivotField dataField="1" numFmtId="165" showAll="0"/>
    <pivotField numFmtId="165" showAll="0"/>
    <pivotField numFmtId="165" showAll="0"/>
    <pivotField dataField="1" numFmtId="165" showAll="0"/>
  </pivotFields>
  <rowFields count="2">
    <field x="2"/>
    <field x="3"/>
  </rowFields>
  <rowItems count="14">
    <i>
      <x/>
    </i>
    <i r="1">
      <x/>
    </i>
    <i r="1">
      <x v="1"/>
    </i>
    <i r="1">
      <x v="2"/>
    </i>
    <i r="1">
      <x v="3"/>
    </i>
    <i r="1">
      <x v="4"/>
    </i>
    <i r="1">
      <x v="5"/>
    </i>
    <i>
      <x v="1"/>
    </i>
    <i r="1">
      <x/>
    </i>
    <i r="1">
      <x v="1"/>
    </i>
    <i r="1">
      <x v="2"/>
    </i>
    <i r="1">
      <x v="3"/>
    </i>
    <i r="1">
      <x v="4"/>
    </i>
    <i t="grand">
      <x/>
    </i>
  </rowItems>
  <colFields count="1">
    <field x="-2"/>
  </colFields>
  <colItems count="2">
    <i>
      <x/>
    </i>
    <i i="1">
      <x v="1"/>
    </i>
  </colItems>
  <dataFields count="2">
    <dataField name="Uurtarief" fld="6" subtotal="average" baseField="0" baseItem="1755843872" numFmtId="1"/>
    <dataField name="Gemiddeld uurtarief bij aanneemsom" fld="9" subtotal="average" baseField="0" baseItem="0" numFmtId="1"/>
  </dataFields>
  <chartFormats count="2">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3F5D634-8977-4D3B-8269-CD4126BDC8C7}" name="Gem_uurloon_alle projecten" cacheId="96"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chartFormat="5">
  <location ref="A1:C4" firstHeaderRow="0" firstDataRow="1" firstDataCol="1"/>
  <pivotFields count="10">
    <pivotField showAll="0"/>
    <pivotField showAll="0"/>
    <pivotField axis="axisRow" showAll="0">
      <items count="3">
        <item x="1"/>
        <item x="0"/>
        <item t="default"/>
      </items>
    </pivotField>
    <pivotField showAll="0">
      <items count="7">
        <item x="3"/>
        <item x="1"/>
        <item x="4"/>
        <item x="2"/>
        <item x="5"/>
        <item x="0"/>
        <item t="default"/>
      </items>
    </pivotField>
    <pivotField showAll="0"/>
    <pivotField numFmtId="166" showAll="0"/>
    <pivotField dataField="1" numFmtId="165" showAll="0"/>
    <pivotField numFmtId="165" showAll="0"/>
    <pivotField numFmtId="165" showAll="0"/>
    <pivotField dataField="1" numFmtId="165" showAll="0"/>
  </pivotFields>
  <rowFields count="1">
    <field x="2"/>
  </rowFields>
  <rowItems count="3">
    <i>
      <x/>
    </i>
    <i>
      <x v="1"/>
    </i>
    <i t="grand">
      <x/>
    </i>
  </rowItems>
  <colFields count="1">
    <field x="-2"/>
  </colFields>
  <colItems count="2">
    <i>
      <x/>
    </i>
    <i i="1">
      <x v="1"/>
    </i>
  </colItems>
  <dataFields count="2">
    <dataField name="Uurtarief" fld="6" subtotal="average" baseField="0" baseItem="1755843968" numFmtId="1"/>
    <dataField name="Gemiddeld uurtarief bij aanneemsom" fld="9" subtotal="average" baseField="0" baseItem="0" numFmtId="1"/>
  </dataFields>
  <chartFormats count="2">
    <chartFormat chart="2" format="6" series="1">
      <pivotArea type="data" outline="0" fieldPosition="0">
        <references count="1">
          <reference field="4294967294" count="1" selected="0">
            <x v="0"/>
          </reference>
        </references>
      </pivotArea>
    </chartFormat>
    <chartFormat chart="2"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A3493D1-957D-40F5-B1C6-0E5D4A5BDA2F}" name="DG_winst_op_materiaal_per_uur_totaal" cacheId="92"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chartFormat="3">
  <location ref="Z1:Z2" firstHeaderRow="1" firstDataRow="1" firstDataCol="0"/>
  <pivotFields count="11">
    <pivotField showAll="0"/>
    <pivotField showAll="0"/>
    <pivotField showAll="0"/>
    <pivotField showAll="0"/>
    <pivotField numFmtId="44" showAll="0"/>
    <pivotField numFmtId="44" showAll="0"/>
    <pivotField numFmtId="165" showAll="0"/>
    <pivotField numFmtId="9" showAll="0"/>
    <pivotField numFmtId="164" showAll="0"/>
    <pivotField showAll="0"/>
    <pivotField dataField="1" numFmtId="164" showAll="0"/>
  </pivotFields>
  <rowItems count="1">
    <i/>
  </rowItems>
  <colItems count="1">
    <i/>
  </colItems>
  <dataFields count="1">
    <dataField name="Som van Winst op_x000a_ materiaal _x000a_per uur" fld="10" baseField="0" baseItem="0"/>
  </dataFields>
  <chartFormats count="1">
    <chartFormat chart="2" format="2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E0620A3-EBDF-4AEF-A434-B702D657B777}" name="DT_winst_op_materiaal_per_uur" cacheId="92"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chartFormat="6">
  <location ref="R1:S6" firstHeaderRow="1" firstDataRow="1" firstDataCol="1"/>
  <pivotFields count="11">
    <pivotField showAll="0"/>
    <pivotField showAll="0"/>
    <pivotField axis="axisRow" showAll="0">
      <items count="5">
        <item x="3"/>
        <item x="2"/>
        <item x="0"/>
        <item x="1"/>
        <item t="default"/>
      </items>
    </pivotField>
    <pivotField showAll="0"/>
    <pivotField numFmtId="44" showAll="0"/>
    <pivotField numFmtId="44" showAll="0"/>
    <pivotField numFmtId="165" showAll="0"/>
    <pivotField numFmtId="9" showAll="0"/>
    <pivotField numFmtId="164" showAll="0"/>
    <pivotField showAll="0"/>
    <pivotField dataField="1" numFmtId="164" showAll="0"/>
  </pivotFields>
  <rowFields count="1">
    <field x="2"/>
  </rowFields>
  <rowItems count="5">
    <i>
      <x/>
    </i>
    <i>
      <x v="1"/>
    </i>
    <i>
      <x v="2"/>
    </i>
    <i>
      <x v="3"/>
    </i>
    <i t="grand">
      <x/>
    </i>
  </rowItems>
  <colItems count="1">
    <i/>
  </colItems>
  <dataFields count="1">
    <dataField name="Som van Winst op_x000a_ materiaal _x000a_per uur" fld="10" baseField="0" baseItem="0"/>
  </dataFields>
  <chartFormats count="3">
    <chartFormat chart="3" format="18" series="1">
      <pivotArea type="data" outline="0" fieldPosition="0">
        <references count="1">
          <reference field="4294967294" count="1" selected="0">
            <x v="0"/>
          </reference>
        </references>
      </pivotArea>
    </chartFormat>
    <chartFormat chart="4" format="19" series="1">
      <pivotArea type="data" outline="0" fieldPosition="0">
        <references count="1">
          <reference field="4294967294" count="1" selected="0">
            <x v="0"/>
          </reference>
        </references>
      </pivotArea>
    </chartFormat>
    <chartFormat chart="5" format="2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werk" xr10:uid="{76D50E5F-3FB8-412E-827F-8C43B4C9F818}" sourceName="Type werk">
  <pivotTables>
    <pivotTable tabId="3" name="Gem_uurloon_alle projecten"/>
    <pivotTable tabId="3" name="Gem_uurloon_typewerk&amp;activiteit"/>
  </pivotTables>
  <data>
    <tabular pivotCacheId="1856113265">
      <items count="2">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tivitiet" xr10:uid="{6EC9D85D-AB7A-4421-9868-342588494DA6}" sourceName="Activitiet">
  <pivotTables>
    <pivotTable tabId="3" name="Gem_uurloon_alle projecten"/>
    <pivotTable tabId="3" name="Gem_uurloon_typewerk&amp;activiteit"/>
  </pivotTables>
  <data>
    <tabular pivotCacheId="1856113265">
      <items count="6">
        <i x="3" s="1"/>
        <i x="1" s="1"/>
        <i x="4" s="1"/>
        <i x="2" s="1"/>
        <i x="5"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ype werk" xr10:uid="{D7D8DC9E-88A0-47F1-BF64-B7857AD3C823}" cache="Slicer_Type_werk" caption="Type werk" style="SlicerStyleDark1" rowHeight="252000"/>
  <slicer name="Activitiet" xr10:uid="{F05CB2CB-5C91-4308-AA19-DE91F5A24025}" cache="Slicer_Activitiet" caption="Activitiet" columnCount="2"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34700E-B9F4-44F1-8324-F6F44C384F23}" name="T_klusregistratie" displayName="T_klusregistratie" ref="A16:J27" totalsRowShown="0" headerRowDxfId="53" dataDxfId="51" headerRowBorderDxfId="52" tableBorderDxfId="50" totalsRowBorderDxfId="49">
  <autoFilter ref="A16:J27" xr:uid="{F534700E-B9F4-44F1-8324-F6F44C384F23}"/>
  <sortState xmlns:xlrd2="http://schemas.microsoft.com/office/spreadsheetml/2017/richdata2" ref="A17:I30">
    <sortCondition ref="D16:D30"/>
  </sortState>
  <tableColumns count="10">
    <tableColumn id="2" xr3:uid="{476FA89A-7227-4A9F-8A6E-DF2640CFE88A}" name="Klant" dataDxfId="48"/>
    <tableColumn id="1" xr3:uid="{B46D59BA-CF0E-4B47-8608-990D60C046C3}" name="Klus" dataDxfId="47"/>
    <tableColumn id="3" xr3:uid="{ACC77E67-8B7A-42F1-AFF4-492432930D94}" name="Type werk" dataDxfId="46"/>
    <tableColumn id="12" xr3:uid="{0AF73EDE-CACA-4A16-95A8-95B8DDA7DE00}" name="Activitiet" dataDxfId="45"/>
    <tableColumn id="13" xr3:uid="{CADACCE5-3190-43E7-A4CF-D3143B341D17}" name="Aantal _x000a_m2" dataDxfId="44"/>
    <tableColumn id="5" xr3:uid="{95604CF3-4D20-47A5-8906-1268184C8803}" name="Tijd in _x000a_uren" dataDxfId="43"/>
    <tableColumn id="6" xr3:uid="{0D8DE42B-0F19-47BE-9471-B8E5095DAE61}" name="Uurloon" dataDxfId="42"/>
    <tableColumn id="11" xr3:uid="{E1A97AE5-21C7-4009-9226-7AB101C035E6}" name="Som _x000a_uurloon" dataDxfId="41">
      <calculatedColumnFormula>T_klusregistratie[[#This Row],[Tijd in 
uren]]*T_klusregistratie[[#This Row],[Uurloon]]</calculatedColumnFormula>
    </tableColumn>
    <tableColumn id="9" xr3:uid="{3FDA9D0C-DFD8-4997-BB90-F901B259C75D}" name="Aanneem som_x000a_totaal m2" dataDxfId="40">
      <calculatedColumnFormula array="1">IFERROR(_xlfn.XLOOKUP(T_klusregistratie[[#This Row],[Type werk]]&amp;T_klusregistratie[[#This Row],[Activitiet]],T_Prijzen_aanneemsom_per_m2[Type werk]&amp;T_Prijzen_aanneemsom_per_m2[Activiteit],T_Prijzen_aanneemsom_per_m2[Aanneemsom 
per m2],)*T_klusregistratie[[#This Row],[Aantal 
m2]],"onbekend")</calculatedColumnFormula>
    </tableColumn>
    <tableColumn id="17" xr3:uid="{D5828CEA-328D-40E4-A0F3-512FB8868A82}" name="Uurloon bij_x000a_ aanneemsom _x000a_per m2" dataDxfId="39">
      <calculatedColumnFormula>IFERROR(T_klusregistratie[[#This Row],[Aanneem som
totaal m2]]/T_klusregistratie[[#This Row],[Tijd in 
uren]],"onbekend")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D8A9A59-F6F6-4FCF-91DF-4290644C5476}" name="T_Prijzen_aanneemsom_per_m2" displayName="T_Prijzen_aanneemsom_per_m2" ref="A2:C13" totalsRowShown="0" headerRowDxfId="38" dataDxfId="36" headerRowBorderDxfId="37" tableBorderDxfId="35" totalsRowBorderDxfId="34">
  <autoFilter ref="A2:C13" xr:uid="{BD8A9A59-F6F6-4FCF-91DF-4290644C5476}"/>
  <tableColumns count="3">
    <tableColumn id="1" xr3:uid="{6DF27868-C3A5-40A7-9927-C0603B0DD59A}" name="Type werk" dataDxfId="33"/>
    <tableColumn id="2" xr3:uid="{254633AE-744B-43F7-89CC-B11E91DF6999}" name="Activiteit" dataDxfId="32"/>
    <tableColumn id="3" xr3:uid="{5E4828C2-AB93-4FC9-81E1-A7304CD1D509}" name="Aanneemsom _x000a_per m2" dataDxfId="3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6EBDC2-6E74-4044-B2E1-FEDBFF8C7B43}" name="T_materialen_in_en_verkoop" displayName="T_materialen_in_en_verkoop" ref="L16:V20" totalsRowShown="0" headerRowDxfId="30" dataDxfId="28" headerRowBorderDxfId="29" tableBorderDxfId="27" totalsRowBorderDxfId="26">
  <autoFilter ref="L16:V20" xr:uid="{F16EBDC2-6E74-4044-B2E1-FEDBFF8C7B43}"/>
  <tableColumns count="11">
    <tableColumn id="2" xr3:uid="{5D1B4D93-CC9C-450B-82D4-C6A33C6A70EB}" name="Klant" dataDxfId="25"/>
    <tableColumn id="1" xr3:uid="{7FA36A31-E1A6-4A31-8976-1582BBDBBF38}" name="Klus" dataDxfId="24"/>
    <tableColumn id="3" xr3:uid="{2E082775-6B61-4FC5-8E19-7AD8189779FD}" name="Materialen" dataDxfId="23"/>
    <tableColumn id="13" xr3:uid="{89456AD2-FB90-40CD-BC3B-9C9BFE2861DE}" name="Aantal _x000a_m2" dataDxfId="22"/>
    <tableColumn id="5" xr3:uid="{5575ED79-7107-4E04-A6B0-E9F9B3930D24}" name="Inkoop _x000a_kosten _x000a_per m2" dataDxfId="21"/>
    <tableColumn id="6" xr3:uid="{88350FEE-6A77-4755-B9B4-EFE09FBC9671}" name="Verkoop _x000a_kosten _x000a_per m2" dataDxfId="20"/>
    <tableColumn id="11" xr3:uid="{5A487FF7-84C7-4CC6-AF42-8D5FEBC5D48C}" name="Verschil _x000a_in- en verkoop_x000a_per m2 in €" dataDxfId="19">
      <calculatedColumnFormula>T_materialen_in_en_verkoop[[#This Row],[Verkoop 
kosten 
per m2]]-T_materialen_in_en_verkoop[[#This Row],[Inkoop 
kosten 
per m2]]</calculatedColumnFormula>
    </tableColumn>
    <tableColumn id="9" xr3:uid="{F5458E6C-8B14-4F09-A5A1-146744C75D28}" name="Verschil in _x000a_procenten _x000a_per m2" dataDxfId="18">
      <calculatedColumnFormula>T_materialen_in_en_verkoop[[#This Row],[Verkoop 
kosten 
per m2]]/T_materialen_in_en_verkoop[[#This Row],[Inkoop 
kosten 
per m2]]-$S$14</calculatedColumnFormula>
    </tableColumn>
    <tableColumn id="17" xr3:uid="{A948553B-911A-4FDB-9F32-905DE187823D}" name="Verschil In- en _x000a_verkoop _x000a_totale m2" dataDxfId="17">
      <calculatedColumnFormula>T_materialen_in_en_verkoop[[#This Row],[Verschil 
in- en verkoop
per m2 in €]]*T_materialen_in_en_verkoop[[#This Row],[Aantal 
m2]]</calculatedColumnFormula>
    </tableColumn>
    <tableColumn id="7" xr3:uid="{DBA53A1F-B94E-433F-8EEF-45FD7A05B61D}" name="Totaal uren _x000a_klant en klus" dataDxfId="16">
      <calculatedColumnFormula>SUMIF([1]!TBL_klusregistratie[Klant],T_materialen_in_en_verkoop[[#This Row],[Klant]],[1]!TBL_klusregistratie[Tijd in 
uren])</calculatedColumnFormula>
    </tableColumn>
    <tableColumn id="4" xr3:uid="{E8B1EE04-D763-4223-BD47-E73F1424D358}" name="Winst op_x000a_ materiaal _x000a_per uur" dataDxfId="15">
      <calculatedColumnFormula>T_materialen_in_en_verkoop[[#This Row],[Verschil In- en 
verkoop 
totale m2]]/T_materialen_in_en_verkoop[[#This Row],[Totaal uren 
klant en klus]]</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00565B-31F7-48FC-9282-D20B1A99D317}" name="GVL_Typewerk" displayName="GVL_Typewerk" ref="E1:E7" totalsRowShown="0" headerRowDxfId="14" tableBorderDxfId="13">
  <autoFilter ref="E1:E7" xr:uid="{51BCCE77-C670-44FC-BEFB-58BD6202A671}"/>
  <sortState xmlns:xlrd2="http://schemas.microsoft.com/office/spreadsheetml/2017/richdata2" ref="E2:E7">
    <sortCondition ref="E1:E7"/>
  </sortState>
  <tableColumns count="1">
    <tableColumn id="1" xr3:uid="{CEDA2827-5650-4AD2-B70A-BDC3167082B2}" name="Type werk" dataDxfId="1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D7FF8E-E2CD-4639-A4D9-86CC869D8F80}" name="GVL_activiteit" displayName="GVL_activiteit" ref="G1:G7" totalsRowShown="0" headerRowDxfId="11" dataDxfId="9" headerRowBorderDxfId="10" tableBorderDxfId="8" totalsRowBorderDxfId="7">
  <autoFilter ref="G1:G7" xr:uid="{0C276AFF-5329-4732-956D-D3C8E4F09DEE}"/>
  <sortState xmlns:xlrd2="http://schemas.microsoft.com/office/spreadsheetml/2017/richdata2" ref="G2:G7">
    <sortCondition ref="G1:G7"/>
  </sortState>
  <tableColumns count="1">
    <tableColumn id="1" xr3:uid="{D0EA35EB-5FD1-49C7-A1C8-D19BFBD14F9C}" name="Activitiet" dataDxfId="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5FBB51-E25C-4CCD-96B3-DE249ADBA202}" name="T_GVL_materiaal" displayName="T_GVL_materiaal" ref="I1:I6" totalsRowShown="0" headerRowDxfId="5" dataDxfId="3" headerRowBorderDxfId="4" tableBorderDxfId="2" totalsRowBorderDxfId="1">
  <autoFilter ref="I1:I6" xr:uid="{415FBB51-E25C-4CCD-96B3-DE249ADBA202}"/>
  <tableColumns count="1">
    <tableColumn id="1" xr3:uid="{051A13CA-14C9-4B0D-B211-9A38DF53FF0A}" name="Materiaal" dataDxfId="0"/>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CBD3BFC-FA85-43FE-888A-87ECD7FDC3CB}" name="GVL_klant" displayName="GVL_klant" ref="A1:A2" totalsRowShown="0">
  <autoFilter ref="A1:A2" xr:uid="{7CBD3BFC-FA85-43FE-888A-87ECD7FDC3CB}"/>
  <tableColumns count="1">
    <tableColumn id="1" xr3:uid="{447145B0-39D5-441D-AE21-A97F895386CA}" name="Klant"/>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639D496-AB50-48E0-A71A-79DCF8288DC9}" name="GVL_klus" displayName="GVL_klus" ref="C1:C2" totalsRowShown="0">
  <autoFilter ref="C1:C2" xr:uid="{F639D496-AB50-48E0-A71A-79DCF8288DC9}"/>
  <tableColumns count="1">
    <tableColumn id="1" xr3:uid="{86D5B837-586C-4C10-84E2-CA1A836BBA1D}" name="Klus"/>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8EEE6-CC44-4B23-A319-46DC219F0E3B}">
  <sheetPr codeName="Blad1">
    <tabColor rgb="FF00B050"/>
    <pageSetUpPr fitToPage="1"/>
  </sheetPr>
  <dimension ref="A1:Q87"/>
  <sheetViews>
    <sheetView tabSelected="1" view="pageLayout" zoomScale="70" zoomScaleNormal="80" zoomScaleSheetLayoutView="100" zoomScalePageLayoutView="70" workbookViewId="0">
      <selection activeCell="F1" sqref="F1"/>
    </sheetView>
  </sheetViews>
  <sheetFormatPr defaultRowHeight="14.5" x14ac:dyDescent="0.35"/>
  <sheetData>
    <row r="1" spans="1:17" x14ac:dyDescent="0.35">
      <c r="A1" s="6"/>
      <c r="B1" s="6"/>
      <c r="C1" s="6"/>
      <c r="D1" s="6"/>
      <c r="E1" s="16"/>
      <c r="F1" s="16"/>
      <c r="G1" s="16"/>
      <c r="H1" s="16"/>
      <c r="I1" s="16"/>
      <c r="J1" s="16"/>
      <c r="K1" s="16"/>
      <c r="L1" s="16"/>
      <c r="M1" s="6"/>
      <c r="N1" s="6"/>
      <c r="O1" s="6"/>
      <c r="P1" s="6"/>
      <c r="Q1" s="6"/>
    </row>
    <row r="2" spans="1:17" x14ac:dyDescent="0.35">
      <c r="A2" s="6"/>
      <c r="B2" s="6"/>
      <c r="C2" s="6"/>
      <c r="D2" s="6"/>
      <c r="E2" s="16"/>
      <c r="F2" s="16"/>
      <c r="G2" s="16"/>
      <c r="H2" s="16"/>
      <c r="I2" s="16"/>
      <c r="J2" s="16"/>
      <c r="K2" s="16"/>
      <c r="L2" s="16"/>
      <c r="M2" s="6"/>
      <c r="N2" s="6"/>
      <c r="O2" s="6"/>
      <c r="P2" s="6"/>
      <c r="Q2" s="6"/>
    </row>
    <row r="3" spans="1:17" x14ac:dyDescent="0.35">
      <c r="A3" s="6"/>
      <c r="B3" s="6"/>
      <c r="C3" s="6"/>
      <c r="D3" s="6"/>
      <c r="E3" s="16"/>
      <c r="F3" s="16"/>
      <c r="G3" s="16"/>
      <c r="H3" s="16"/>
      <c r="I3" s="16"/>
      <c r="J3" s="16"/>
      <c r="K3" s="16"/>
      <c r="L3" s="16"/>
      <c r="M3" s="6"/>
      <c r="N3" s="6"/>
      <c r="O3" s="6"/>
      <c r="P3" s="6"/>
      <c r="Q3" s="6"/>
    </row>
    <row r="4" spans="1:17" x14ac:dyDescent="0.35">
      <c r="A4" s="6"/>
      <c r="B4" s="6"/>
      <c r="C4" s="6"/>
      <c r="D4" s="6"/>
      <c r="E4" s="16"/>
      <c r="F4" s="16"/>
      <c r="G4" s="16"/>
      <c r="H4" s="16"/>
      <c r="I4" s="16"/>
      <c r="J4" s="16"/>
      <c r="K4" s="16"/>
      <c r="L4" s="16"/>
      <c r="M4" s="6"/>
      <c r="N4" s="6"/>
      <c r="O4" s="6"/>
      <c r="P4" s="6"/>
      <c r="Q4" s="6"/>
    </row>
    <row r="5" spans="1:17" x14ac:dyDescent="0.35">
      <c r="A5" s="6"/>
      <c r="B5" s="6"/>
      <c r="C5" s="6"/>
      <c r="D5" s="6"/>
      <c r="E5" s="16"/>
      <c r="F5" s="16"/>
      <c r="G5" s="16"/>
      <c r="H5" s="16"/>
      <c r="I5" s="16"/>
      <c r="J5" s="16"/>
      <c r="K5" s="16"/>
      <c r="L5" s="16"/>
      <c r="M5" s="6"/>
      <c r="N5" s="6"/>
      <c r="O5" s="6"/>
      <c r="P5" s="6"/>
      <c r="Q5" s="6"/>
    </row>
    <row r="6" spans="1:17" x14ac:dyDescent="0.35">
      <c r="A6" s="6"/>
      <c r="B6" s="6"/>
      <c r="C6" s="6"/>
      <c r="D6" s="6"/>
      <c r="E6" s="16"/>
      <c r="F6" s="16"/>
      <c r="G6" s="16"/>
      <c r="H6" s="16"/>
      <c r="I6" s="16"/>
      <c r="J6" s="16"/>
      <c r="K6" s="16"/>
      <c r="L6" s="16"/>
      <c r="M6" s="6"/>
      <c r="N6" s="6"/>
      <c r="O6" s="6"/>
      <c r="P6" s="6"/>
      <c r="Q6" s="6"/>
    </row>
    <row r="7" spans="1:17" x14ac:dyDescent="0.35">
      <c r="A7" s="6"/>
      <c r="B7" s="6"/>
      <c r="C7" s="6"/>
      <c r="D7" s="6"/>
      <c r="E7" s="16"/>
      <c r="F7" s="16"/>
      <c r="G7" s="16"/>
      <c r="H7" s="16"/>
      <c r="I7" s="16"/>
      <c r="J7" s="16"/>
      <c r="K7" s="16"/>
      <c r="L7" s="16"/>
      <c r="M7" s="6"/>
      <c r="N7" s="6"/>
      <c r="O7" s="6"/>
      <c r="P7" s="6"/>
      <c r="Q7" s="6"/>
    </row>
    <row r="8" spans="1:17" x14ac:dyDescent="0.35">
      <c r="A8" s="6"/>
      <c r="B8" s="6"/>
      <c r="C8" s="6"/>
      <c r="D8" s="6"/>
      <c r="E8" s="16"/>
      <c r="F8" s="16"/>
      <c r="G8" s="16"/>
      <c r="H8" s="16"/>
      <c r="I8" s="16"/>
      <c r="J8" s="16"/>
      <c r="K8" s="16"/>
      <c r="L8" s="16"/>
      <c r="M8" s="6"/>
      <c r="N8" s="6"/>
      <c r="O8" s="6"/>
      <c r="P8" s="6"/>
      <c r="Q8" s="6"/>
    </row>
    <row r="9" spans="1:17" x14ac:dyDescent="0.35">
      <c r="A9" s="6"/>
      <c r="B9" s="6"/>
      <c r="C9" s="6"/>
      <c r="D9" s="6"/>
      <c r="E9" s="16"/>
      <c r="F9" s="16"/>
      <c r="G9" s="16"/>
      <c r="H9" s="16"/>
      <c r="I9" s="16"/>
      <c r="J9" s="16"/>
      <c r="K9" s="16"/>
      <c r="L9" s="16"/>
      <c r="M9" s="6"/>
      <c r="N9" s="6"/>
      <c r="O9" s="6"/>
      <c r="P9" s="6"/>
      <c r="Q9" s="6"/>
    </row>
    <row r="10" spans="1:17" x14ac:dyDescent="0.35">
      <c r="A10" s="6"/>
      <c r="B10" s="6"/>
      <c r="C10" s="6"/>
      <c r="D10" s="6"/>
      <c r="E10" s="16"/>
      <c r="F10" s="16"/>
      <c r="G10" s="16"/>
      <c r="H10" s="16"/>
      <c r="I10" s="16"/>
      <c r="J10" s="16"/>
      <c r="K10" s="16"/>
      <c r="L10" s="16"/>
      <c r="M10" s="6"/>
      <c r="N10" s="6"/>
      <c r="O10" s="6"/>
      <c r="P10" s="6"/>
      <c r="Q10" s="6"/>
    </row>
    <row r="11" spans="1:17" x14ac:dyDescent="0.35">
      <c r="A11" s="6"/>
      <c r="B11" s="6"/>
      <c r="C11" s="6"/>
      <c r="D11" s="6"/>
      <c r="E11" s="16"/>
      <c r="F11" s="16"/>
      <c r="G11" s="16"/>
      <c r="H11" s="16"/>
      <c r="I11" s="16"/>
      <c r="J11" s="16"/>
      <c r="K11" s="16"/>
      <c r="L11" s="16"/>
      <c r="M11" s="6"/>
      <c r="N11" s="6"/>
      <c r="O11" s="6"/>
      <c r="P11" s="6"/>
      <c r="Q11" s="6"/>
    </row>
    <row r="12" spans="1:17" x14ac:dyDescent="0.35">
      <c r="A12" s="6"/>
      <c r="B12" s="6"/>
      <c r="C12" s="6"/>
      <c r="D12" s="6"/>
      <c r="E12" s="16"/>
      <c r="F12" s="16"/>
      <c r="G12" s="16"/>
      <c r="H12" s="16"/>
      <c r="I12" s="16"/>
      <c r="J12" s="16"/>
      <c r="K12" s="16"/>
      <c r="L12" s="16"/>
      <c r="M12" s="6"/>
      <c r="N12" s="6"/>
      <c r="O12" s="6"/>
      <c r="P12" s="6"/>
      <c r="Q12" s="6"/>
    </row>
    <row r="13" spans="1:17" x14ac:dyDescent="0.35">
      <c r="A13" s="6"/>
      <c r="B13" s="6"/>
      <c r="C13" s="6"/>
      <c r="D13" s="6"/>
      <c r="E13" s="16"/>
      <c r="F13" s="16"/>
      <c r="G13" s="16"/>
      <c r="H13" s="16"/>
      <c r="I13" s="16"/>
      <c r="J13" s="16"/>
      <c r="K13" s="16"/>
      <c r="L13" s="16"/>
      <c r="M13" s="6"/>
      <c r="N13" s="6"/>
      <c r="O13" s="6"/>
      <c r="P13" s="6"/>
      <c r="Q13" s="6"/>
    </row>
    <row r="14" spans="1:17" x14ac:dyDescent="0.35">
      <c r="A14" s="6"/>
      <c r="B14" s="6"/>
      <c r="C14" s="6"/>
      <c r="D14" s="6"/>
      <c r="E14" s="16"/>
      <c r="F14" s="16"/>
      <c r="G14" s="16"/>
      <c r="H14" s="16"/>
      <c r="I14" s="16"/>
      <c r="J14" s="16"/>
      <c r="K14" s="16"/>
      <c r="L14" s="16"/>
      <c r="M14" s="6"/>
      <c r="N14" s="6"/>
      <c r="O14" s="6"/>
      <c r="P14" s="6"/>
      <c r="Q14" s="6"/>
    </row>
    <row r="15" spans="1:17" x14ac:dyDescent="0.35">
      <c r="A15" s="6"/>
      <c r="B15" s="6"/>
      <c r="C15" s="6"/>
      <c r="D15" s="6"/>
      <c r="E15" s="6"/>
      <c r="F15" s="6"/>
      <c r="G15" s="6"/>
      <c r="H15" s="6"/>
      <c r="I15" s="6"/>
      <c r="J15" s="6"/>
      <c r="K15" s="6"/>
      <c r="L15" s="6"/>
      <c r="M15" s="6"/>
      <c r="N15" s="6"/>
      <c r="O15" s="6"/>
      <c r="P15" s="6"/>
      <c r="Q15" s="6"/>
    </row>
    <row r="16" spans="1:17" x14ac:dyDescent="0.35">
      <c r="A16" s="6"/>
      <c r="B16" s="6"/>
      <c r="C16" s="6"/>
      <c r="D16" s="6"/>
      <c r="E16" s="6"/>
      <c r="F16" s="6"/>
      <c r="G16" s="6"/>
      <c r="H16" s="6"/>
      <c r="I16" s="6"/>
      <c r="J16" s="6"/>
      <c r="K16" s="6"/>
      <c r="L16" s="6"/>
      <c r="M16" s="6"/>
      <c r="N16" s="6"/>
      <c r="O16" s="6"/>
      <c r="P16" s="6"/>
      <c r="Q16" s="6"/>
    </row>
    <row r="17" spans="1:17" x14ac:dyDescent="0.35">
      <c r="A17" s="6"/>
      <c r="B17" s="6"/>
      <c r="C17" s="6"/>
      <c r="D17" s="6"/>
      <c r="E17" s="6"/>
      <c r="F17" s="6"/>
      <c r="G17" s="6"/>
      <c r="H17" s="6"/>
      <c r="I17" s="6"/>
      <c r="J17" s="6"/>
      <c r="K17" s="6"/>
      <c r="L17" s="6"/>
      <c r="M17" s="6"/>
      <c r="N17" s="6"/>
      <c r="O17" s="6"/>
      <c r="P17" s="6"/>
      <c r="Q17" s="6"/>
    </row>
    <row r="18" spans="1:17" x14ac:dyDescent="0.35">
      <c r="A18" s="6"/>
      <c r="B18" s="6"/>
      <c r="C18" s="6"/>
      <c r="D18" s="6"/>
      <c r="E18" s="6"/>
      <c r="F18" s="6"/>
      <c r="G18" s="6"/>
      <c r="H18" s="6"/>
      <c r="I18" s="6"/>
      <c r="J18" s="6"/>
      <c r="K18" s="6"/>
      <c r="L18" s="6"/>
      <c r="M18" s="6"/>
      <c r="N18" s="6"/>
      <c r="O18" s="6"/>
      <c r="P18" s="6"/>
      <c r="Q18" s="6"/>
    </row>
    <row r="19" spans="1:17" x14ac:dyDescent="0.35">
      <c r="A19" s="6"/>
      <c r="B19" s="6"/>
      <c r="C19" s="6"/>
      <c r="D19" s="6"/>
      <c r="E19" s="6"/>
      <c r="F19" s="6"/>
      <c r="G19" s="6"/>
      <c r="H19" s="6"/>
      <c r="I19" s="6"/>
      <c r="J19" s="6"/>
      <c r="K19" s="6"/>
      <c r="L19" s="6"/>
      <c r="M19" s="6"/>
      <c r="N19" s="6"/>
      <c r="O19" s="6"/>
      <c r="P19" s="6"/>
      <c r="Q19" s="6"/>
    </row>
    <row r="20" spans="1:17" x14ac:dyDescent="0.35">
      <c r="A20" s="6"/>
      <c r="B20" s="6"/>
      <c r="C20" s="6"/>
      <c r="D20" s="6"/>
      <c r="E20" s="6"/>
      <c r="F20" s="6"/>
      <c r="G20" s="6"/>
      <c r="H20" s="6"/>
      <c r="I20" s="6"/>
      <c r="J20" s="6"/>
      <c r="K20" s="6"/>
      <c r="L20" s="6"/>
      <c r="M20" s="6"/>
      <c r="N20" s="6"/>
      <c r="O20" s="6"/>
      <c r="P20" s="6"/>
      <c r="Q20" s="6"/>
    </row>
    <row r="21" spans="1:17" x14ac:dyDescent="0.35">
      <c r="A21" s="6"/>
      <c r="B21" s="6"/>
      <c r="C21" s="6"/>
      <c r="D21" s="6"/>
      <c r="E21" s="6"/>
      <c r="F21" s="6"/>
      <c r="G21" s="6"/>
      <c r="H21" s="6"/>
      <c r="I21" s="6"/>
      <c r="J21" s="6"/>
      <c r="K21" s="6"/>
      <c r="L21" s="6"/>
      <c r="M21" s="6"/>
      <c r="N21" s="6"/>
      <c r="O21" s="6"/>
      <c r="P21" s="6"/>
      <c r="Q21" s="6"/>
    </row>
    <row r="22" spans="1:17" x14ac:dyDescent="0.35">
      <c r="A22" s="6"/>
      <c r="B22" s="6"/>
      <c r="C22" s="6"/>
      <c r="D22" s="6"/>
      <c r="E22" s="6"/>
      <c r="F22" s="6"/>
      <c r="G22" s="6"/>
      <c r="H22" s="6"/>
      <c r="I22" s="6"/>
      <c r="J22" s="6"/>
      <c r="K22" s="6"/>
      <c r="L22" s="6"/>
      <c r="M22" s="6"/>
      <c r="N22" s="6"/>
      <c r="O22" s="6"/>
      <c r="P22" s="6"/>
      <c r="Q22" s="6"/>
    </row>
    <row r="23" spans="1:17" x14ac:dyDescent="0.35">
      <c r="A23" s="6"/>
      <c r="B23" s="6"/>
      <c r="C23" s="6"/>
      <c r="D23" s="6"/>
      <c r="E23" s="6"/>
      <c r="F23" s="6"/>
      <c r="G23" s="6"/>
      <c r="H23" s="6"/>
      <c r="I23" s="6"/>
      <c r="J23" s="6"/>
      <c r="K23" s="6"/>
      <c r="L23" s="6"/>
      <c r="M23" s="6"/>
      <c r="N23" s="6"/>
      <c r="O23" s="6"/>
      <c r="P23" s="6"/>
      <c r="Q23" s="6"/>
    </row>
    <row r="24" spans="1:17" x14ac:dyDescent="0.35">
      <c r="A24" s="6"/>
      <c r="B24" s="6"/>
      <c r="C24" s="6"/>
      <c r="D24" s="6"/>
      <c r="E24" s="6"/>
      <c r="F24" s="6"/>
      <c r="G24" s="6"/>
      <c r="H24" s="6"/>
      <c r="I24" s="6"/>
      <c r="J24" s="6"/>
      <c r="K24" s="6"/>
      <c r="L24" s="6"/>
      <c r="M24" s="6"/>
      <c r="N24" s="6"/>
      <c r="O24" s="6"/>
      <c r="P24" s="6"/>
      <c r="Q24" s="6"/>
    </row>
    <row r="25" spans="1:17" x14ac:dyDescent="0.35">
      <c r="A25" s="6"/>
      <c r="B25" s="6"/>
      <c r="C25" s="6"/>
      <c r="D25" s="6"/>
      <c r="E25" s="6"/>
      <c r="F25" s="6"/>
      <c r="G25" s="6"/>
      <c r="H25" s="6"/>
      <c r="I25" s="6"/>
      <c r="J25" s="6"/>
      <c r="K25" s="6"/>
      <c r="L25" s="6"/>
      <c r="M25" s="6"/>
      <c r="N25" s="6"/>
      <c r="O25" s="6"/>
      <c r="P25" s="6"/>
      <c r="Q25" s="6"/>
    </row>
    <row r="26" spans="1:17" x14ac:dyDescent="0.35">
      <c r="A26" s="6"/>
      <c r="B26" s="6"/>
      <c r="C26" s="6"/>
      <c r="D26" s="6"/>
      <c r="E26" s="6"/>
      <c r="F26" s="6"/>
      <c r="G26" s="6"/>
      <c r="H26" s="6"/>
      <c r="I26" s="6"/>
      <c r="J26" s="6"/>
      <c r="K26" s="6"/>
      <c r="L26" s="6"/>
      <c r="M26" s="6"/>
      <c r="N26" s="6"/>
      <c r="O26" s="6"/>
      <c r="P26" s="6"/>
      <c r="Q26" s="6"/>
    </row>
    <row r="27" spans="1:17" x14ac:dyDescent="0.35">
      <c r="A27" s="6"/>
      <c r="B27" s="6"/>
      <c r="C27" s="6"/>
      <c r="D27" s="6"/>
      <c r="E27" s="6"/>
      <c r="F27" s="6"/>
      <c r="G27" s="6"/>
      <c r="H27" s="6"/>
      <c r="I27" s="6"/>
      <c r="J27" s="6"/>
      <c r="K27" s="6"/>
      <c r="L27" s="6"/>
      <c r="M27" s="6"/>
      <c r="N27" s="6"/>
      <c r="O27" s="6"/>
      <c r="P27" s="6"/>
      <c r="Q27" s="6"/>
    </row>
    <row r="28" spans="1:17" x14ac:dyDescent="0.35">
      <c r="A28" s="6"/>
      <c r="B28" s="6"/>
      <c r="C28" s="6"/>
      <c r="D28" s="6"/>
      <c r="E28" s="6"/>
      <c r="F28" s="6"/>
      <c r="G28" s="6"/>
      <c r="H28" s="6"/>
      <c r="I28" s="6"/>
      <c r="J28" s="6"/>
      <c r="K28" s="6"/>
      <c r="L28" s="6"/>
      <c r="M28" s="6"/>
      <c r="N28" s="6"/>
      <c r="O28" s="6"/>
      <c r="P28" s="6"/>
      <c r="Q28" s="6"/>
    </row>
    <row r="29" spans="1:17" x14ac:dyDescent="0.35">
      <c r="A29" s="6"/>
      <c r="B29" s="6"/>
      <c r="C29" s="6"/>
      <c r="D29" s="6"/>
      <c r="E29" s="6"/>
      <c r="F29" s="6"/>
      <c r="G29" s="6"/>
      <c r="H29" s="6"/>
      <c r="I29" s="6"/>
      <c r="J29" s="6"/>
      <c r="K29" s="6"/>
      <c r="L29" s="6"/>
      <c r="M29" s="6"/>
      <c r="N29" s="6"/>
      <c r="O29" s="6"/>
      <c r="P29" s="6"/>
      <c r="Q29" s="6"/>
    </row>
    <row r="30" spans="1:17" x14ac:dyDescent="0.35">
      <c r="A30" s="6"/>
      <c r="B30" s="6"/>
      <c r="C30" s="6"/>
      <c r="D30" s="6"/>
      <c r="E30" s="6"/>
      <c r="F30" s="6"/>
      <c r="G30" s="6"/>
      <c r="H30" s="6"/>
      <c r="I30" s="6"/>
      <c r="J30" s="6"/>
      <c r="K30" s="6"/>
      <c r="L30" s="6"/>
      <c r="M30" s="6"/>
      <c r="N30" s="6"/>
      <c r="O30" s="6"/>
      <c r="P30" s="6"/>
      <c r="Q30" s="6"/>
    </row>
    <row r="31" spans="1:17" x14ac:dyDescent="0.35">
      <c r="A31" s="6"/>
      <c r="B31" s="6"/>
      <c r="C31" s="6"/>
      <c r="D31" s="6"/>
      <c r="E31" s="6"/>
      <c r="F31" s="6"/>
      <c r="G31" s="6"/>
      <c r="H31" s="6"/>
      <c r="I31" s="6"/>
      <c r="J31" s="6"/>
      <c r="K31" s="6"/>
      <c r="L31" s="6"/>
      <c r="M31" s="6"/>
      <c r="N31" s="6"/>
      <c r="O31" s="6"/>
      <c r="P31" s="6"/>
      <c r="Q31" s="6"/>
    </row>
    <row r="32" spans="1:17" x14ac:dyDescent="0.35">
      <c r="A32" s="6"/>
      <c r="B32" s="6"/>
      <c r="C32" s="6"/>
      <c r="D32" s="6"/>
      <c r="E32" s="6"/>
      <c r="F32" s="6"/>
      <c r="G32" s="6"/>
      <c r="H32" s="6"/>
      <c r="I32" s="6"/>
      <c r="J32" s="6"/>
      <c r="K32" s="6"/>
      <c r="L32" s="6"/>
      <c r="M32" s="6"/>
      <c r="N32" s="6"/>
      <c r="O32" s="6"/>
      <c r="P32" s="6"/>
      <c r="Q32" s="6"/>
    </row>
    <row r="33" spans="1:17" x14ac:dyDescent="0.35">
      <c r="A33" s="6"/>
      <c r="B33" s="6"/>
      <c r="C33" s="6"/>
      <c r="D33" s="6"/>
      <c r="E33" s="6"/>
      <c r="F33" s="6"/>
      <c r="G33" s="6"/>
      <c r="H33" s="6"/>
      <c r="I33" s="6"/>
      <c r="J33" s="6"/>
      <c r="K33" s="6"/>
      <c r="L33" s="6"/>
      <c r="M33" s="6"/>
      <c r="N33" s="6"/>
      <c r="O33" s="6"/>
      <c r="P33" s="6"/>
      <c r="Q33" s="6"/>
    </row>
    <row r="34" spans="1:17" x14ac:dyDescent="0.35">
      <c r="A34" s="6"/>
      <c r="B34" s="6"/>
      <c r="C34" s="6"/>
      <c r="D34" s="6"/>
      <c r="E34" s="6"/>
      <c r="F34" s="6"/>
      <c r="G34" s="6"/>
      <c r="H34" s="6"/>
      <c r="I34" s="6"/>
      <c r="J34" s="6"/>
      <c r="K34" s="6"/>
      <c r="L34" s="6"/>
      <c r="M34" s="6"/>
      <c r="N34" s="6"/>
      <c r="O34" s="6"/>
      <c r="P34" s="6"/>
      <c r="Q34" s="6"/>
    </row>
    <row r="35" spans="1:17" x14ac:dyDescent="0.35">
      <c r="A35" s="6"/>
      <c r="B35" s="6"/>
      <c r="C35" s="6"/>
      <c r="D35" s="6"/>
      <c r="E35" s="6"/>
      <c r="F35" s="6"/>
      <c r="G35" s="6"/>
      <c r="H35" s="6"/>
      <c r="I35" s="6"/>
      <c r="J35" s="6"/>
      <c r="K35" s="6"/>
      <c r="L35" s="6"/>
      <c r="M35" s="6"/>
      <c r="N35" s="6"/>
      <c r="O35" s="6"/>
      <c r="P35" s="6"/>
      <c r="Q35" s="6"/>
    </row>
    <row r="36" spans="1:17" x14ac:dyDescent="0.35">
      <c r="A36" s="6"/>
      <c r="B36" s="6"/>
      <c r="C36" s="6"/>
      <c r="D36" s="6"/>
      <c r="E36" s="6"/>
      <c r="F36" s="6"/>
      <c r="G36" s="6"/>
      <c r="H36" s="6"/>
      <c r="I36" s="6"/>
      <c r="J36" s="6"/>
      <c r="K36" s="6"/>
      <c r="L36" s="6"/>
      <c r="M36" s="6"/>
      <c r="N36" s="6"/>
      <c r="O36" s="6"/>
      <c r="P36" s="6"/>
      <c r="Q36" s="6"/>
    </row>
    <row r="37" spans="1:17" x14ac:dyDescent="0.35">
      <c r="A37" s="6"/>
      <c r="B37" s="6"/>
      <c r="C37" s="6"/>
      <c r="D37" s="6"/>
      <c r="E37" s="6"/>
      <c r="F37" s="6"/>
      <c r="G37" s="6"/>
      <c r="H37" s="6"/>
      <c r="I37" s="6"/>
      <c r="J37" s="6"/>
      <c r="K37" s="6"/>
      <c r="L37" s="6"/>
      <c r="M37" s="6"/>
      <c r="N37" s="6"/>
      <c r="O37" s="6"/>
      <c r="P37" s="6"/>
      <c r="Q37" s="6"/>
    </row>
    <row r="38" spans="1:17" x14ac:dyDescent="0.35">
      <c r="A38" s="6"/>
      <c r="B38" s="6"/>
      <c r="C38" s="6"/>
      <c r="D38" s="6"/>
      <c r="E38" s="6"/>
      <c r="F38" s="6"/>
      <c r="G38" s="6"/>
      <c r="H38" s="6"/>
      <c r="I38" s="6"/>
      <c r="J38" s="6"/>
      <c r="K38" s="6"/>
      <c r="L38" s="6"/>
      <c r="M38" s="6"/>
      <c r="N38" s="6"/>
      <c r="O38" s="6"/>
      <c r="P38" s="6"/>
      <c r="Q38" s="6"/>
    </row>
    <row r="39" spans="1:17" x14ac:dyDescent="0.35">
      <c r="A39" s="6"/>
      <c r="B39" s="6"/>
      <c r="C39" s="6"/>
      <c r="D39" s="6"/>
      <c r="E39" s="6"/>
      <c r="F39" s="6"/>
      <c r="G39" s="6"/>
      <c r="H39" s="6"/>
      <c r="I39" s="6"/>
      <c r="J39" s="6"/>
      <c r="K39" s="6"/>
      <c r="L39" s="6"/>
      <c r="M39" s="6"/>
      <c r="N39" s="6"/>
      <c r="O39" s="6"/>
      <c r="P39" s="6"/>
      <c r="Q39" s="6"/>
    </row>
    <row r="40" spans="1:17" x14ac:dyDescent="0.35">
      <c r="A40" s="6"/>
      <c r="B40" s="6"/>
      <c r="C40" s="6"/>
      <c r="D40" s="6"/>
      <c r="E40" s="6"/>
      <c r="F40" s="6"/>
      <c r="G40" s="6"/>
      <c r="H40" s="6"/>
      <c r="I40" s="6"/>
      <c r="J40" s="6"/>
      <c r="K40" s="6"/>
      <c r="L40" s="6"/>
      <c r="M40" s="6"/>
      <c r="N40" s="6"/>
      <c r="O40" s="6"/>
      <c r="P40" s="6"/>
      <c r="Q40" s="6"/>
    </row>
    <row r="41" spans="1:17" x14ac:dyDescent="0.35">
      <c r="A41" s="6"/>
      <c r="B41" s="6"/>
      <c r="C41" s="6"/>
      <c r="D41" s="6"/>
      <c r="E41" s="6"/>
      <c r="F41" s="6"/>
      <c r="G41" s="6"/>
      <c r="H41" s="6"/>
      <c r="I41" s="6"/>
      <c r="J41" s="6"/>
      <c r="K41" s="6"/>
      <c r="L41" s="6"/>
      <c r="M41" s="6"/>
      <c r="N41" s="6"/>
      <c r="O41" s="6"/>
      <c r="P41" s="6"/>
      <c r="Q41" s="6"/>
    </row>
    <row r="42" spans="1:17" x14ac:dyDescent="0.35">
      <c r="A42" s="6"/>
      <c r="B42" s="6"/>
      <c r="C42" s="6"/>
      <c r="D42" s="6"/>
      <c r="E42" s="6"/>
      <c r="F42" s="6"/>
      <c r="G42" s="6"/>
      <c r="H42" s="6"/>
      <c r="I42" s="6"/>
      <c r="J42" s="6"/>
      <c r="K42" s="6"/>
      <c r="L42" s="6"/>
      <c r="M42" s="6"/>
      <c r="N42" s="6"/>
      <c r="O42" s="6"/>
      <c r="P42" s="6"/>
      <c r="Q42" s="6"/>
    </row>
    <row r="43" spans="1:17" x14ac:dyDescent="0.35">
      <c r="A43" s="6"/>
      <c r="B43" s="6"/>
      <c r="C43" s="6"/>
      <c r="D43" s="6"/>
      <c r="E43" s="6"/>
      <c r="F43" s="6"/>
      <c r="G43" s="6"/>
      <c r="H43" s="6"/>
      <c r="I43" s="6"/>
      <c r="J43" s="6"/>
      <c r="K43" s="6"/>
      <c r="L43" s="6"/>
      <c r="M43" s="6"/>
      <c r="N43" s="6"/>
      <c r="O43" s="6"/>
      <c r="P43" s="6"/>
      <c r="Q43" s="6"/>
    </row>
    <row r="44" spans="1:17" x14ac:dyDescent="0.35">
      <c r="A44" s="6"/>
      <c r="B44" s="6"/>
      <c r="C44" s="6"/>
      <c r="D44" s="6"/>
      <c r="E44" s="6"/>
      <c r="F44" s="6"/>
      <c r="G44" s="6"/>
      <c r="H44" s="6"/>
      <c r="I44" s="6"/>
      <c r="J44" s="6"/>
      <c r="K44" s="6"/>
      <c r="L44" s="6"/>
      <c r="M44" s="6"/>
      <c r="N44" s="6"/>
      <c r="O44" s="6"/>
      <c r="P44" s="6"/>
      <c r="Q44" s="6"/>
    </row>
    <row r="45" spans="1:17" x14ac:dyDescent="0.35">
      <c r="A45" s="6"/>
      <c r="B45" s="6"/>
      <c r="C45" s="6"/>
      <c r="D45" s="6"/>
      <c r="E45" s="6"/>
      <c r="F45" s="6"/>
      <c r="G45" s="6"/>
      <c r="H45" s="6"/>
      <c r="I45" s="6"/>
      <c r="J45" s="6"/>
      <c r="K45" s="6"/>
      <c r="L45" s="6"/>
      <c r="M45" s="6"/>
      <c r="N45" s="6"/>
      <c r="O45" s="6"/>
      <c r="P45" s="6"/>
      <c r="Q45" s="6"/>
    </row>
    <row r="46" spans="1:17" x14ac:dyDescent="0.35">
      <c r="A46" s="6"/>
      <c r="B46" s="6"/>
      <c r="C46" s="6"/>
      <c r="D46" s="6"/>
      <c r="E46" s="6"/>
      <c r="F46" s="6"/>
      <c r="G46" s="6"/>
      <c r="H46" s="6"/>
      <c r="I46" s="6"/>
      <c r="J46" s="6"/>
      <c r="K46" s="6"/>
      <c r="L46" s="6"/>
      <c r="M46" s="6"/>
      <c r="N46" s="6"/>
      <c r="O46" s="6"/>
      <c r="P46" s="6"/>
      <c r="Q46" s="6"/>
    </row>
    <row r="47" spans="1:17" x14ac:dyDescent="0.35">
      <c r="A47" s="6"/>
      <c r="B47" s="6"/>
      <c r="C47" s="6"/>
      <c r="D47" s="6"/>
      <c r="E47" s="6"/>
      <c r="F47" s="6"/>
      <c r="G47" s="6"/>
      <c r="H47" s="6"/>
      <c r="I47" s="6"/>
      <c r="J47" s="6"/>
      <c r="K47" s="6"/>
      <c r="L47" s="6"/>
      <c r="M47" s="6"/>
      <c r="N47" s="6"/>
      <c r="O47" s="6"/>
      <c r="P47" s="6"/>
      <c r="Q47" s="6"/>
    </row>
    <row r="48" spans="1:17" x14ac:dyDescent="0.35">
      <c r="A48" s="6"/>
      <c r="B48" s="6"/>
      <c r="C48" s="6"/>
      <c r="D48" s="6"/>
      <c r="E48" s="6"/>
      <c r="F48" s="6"/>
      <c r="G48" s="6"/>
      <c r="H48" s="6"/>
      <c r="I48" s="6"/>
      <c r="J48" s="6"/>
      <c r="K48" s="6"/>
      <c r="L48" s="6"/>
      <c r="M48" s="6"/>
      <c r="N48" s="6"/>
      <c r="O48" s="6"/>
      <c r="P48" s="6"/>
      <c r="Q48" s="6"/>
    </row>
    <row r="49" spans="1:17" x14ac:dyDescent="0.35">
      <c r="A49" s="6"/>
      <c r="B49" s="6"/>
      <c r="C49" s="6"/>
      <c r="D49" s="6"/>
      <c r="E49" s="6"/>
      <c r="F49" s="6"/>
      <c r="G49" s="6"/>
      <c r="H49" s="6"/>
      <c r="I49" s="6"/>
      <c r="J49" s="6"/>
      <c r="K49" s="6"/>
      <c r="L49" s="6"/>
      <c r="M49" s="6"/>
      <c r="N49" s="6"/>
      <c r="O49" s="6"/>
      <c r="P49" s="6"/>
      <c r="Q49" s="6"/>
    </row>
    <row r="50" spans="1:17" x14ac:dyDescent="0.35">
      <c r="A50" s="6"/>
      <c r="B50" s="6"/>
      <c r="C50" s="6"/>
      <c r="D50" s="6"/>
      <c r="E50" s="6"/>
      <c r="F50" s="6"/>
      <c r="G50" s="6"/>
      <c r="H50" s="6"/>
      <c r="I50" s="6"/>
      <c r="J50" s="6"/>
      <c r="K50" s="6"/>
      <c r="L50" s="6"/>
      <c r="M50" s="6"/>
      <c r="N50" s="6"/>
      <c r="O50" s="6"/>
      <c r="P50" s="6"/>
      <c r="Q50" s="6"/>
    </row>
    <row r="51" spans="1:17" x14ac:dyDescent="0.35">
      <c r="A51" s="6"/>
      <c r="B51" s="6"/>
      <c r="C51" s="6"/>
      <c r="D51" s="6"/>
      <c r="E51" s="6"/>
      <c r="F51" s="6"/>
      <c r="G51" s="6"/>
      <c r="H51" s="6"/>
      <c r="I51" s="6"/>
      <c r="J51" s="6"/>
      <c r="K51" s="6"/>
      <c r="L51" s="6"/>
      <c r="M51" s="6"/>
      <c r="N51" s="6"/>
      <c r="O51" s="6"/>
      <c r="P51" s="6"/>
      <c r="Q51" s="6"/>
    </row>
    <row r="52" spans="1:17" x14ac:dyDescent="0.35">
      <c r="A52" s="6"/>
      <c r="B52" s="6"/>
      <c r="C52" s="6"/>
      <c r="D52" s="6"/>
      <c r="E52" s="6"/>
      <c r="F52" s="6"/>
      <c r="G52" s="6"/>
      <c r="H52" s="6"/>
      <c r="I52" s="6"/>
      <c r="J52" s="6"/>
      <c r="K52" s="6"/>
      <c r="L52" s="6"/>
      <c r="M52" s="6"/>
      <c r="N52" s="6"/>
      <c r="O52" s="6"/>
      <c r="P52" s="6"/>
      <c r="Q52" s="6"/>
    </row>
    <row r="53" spans="1:17" x14ac:dyDescent="0.35">
      <c r="A53" s="6"/>
      <c r="B53" s="6"/>
      <c r="C53" s="6"/>
      <c r="D53" s="6"/>
      <c r="E53" s="6"/>
      <c r="F53" s="6"/>
      <c r="G53" s="6"/>
      <c r="H53" s="6"/>
      <c r="I53" s="6"/>
      <c r="J53" s="6"/>
      <c r="K53" s="6"/>
      <c r="L53" s="6"/>
      <c r="M53" s="6"/>
      <c r="N53" s="6"/>
      <c r="O53" s="6"/>
      <c r="P53" s="6"/>
      <c r="Q53" s="6"/>
    </row>
    <row r="54" spans="1:17" x14ac:dyDescent="0.35">
      <c r="A54" s="6"/>
      <c r="B54" s="6"/>
      <c r="C54" s="6"/>
      <c r="D54" s="6"/>
      <c r="E54" s="6"/>
      <c r="F54" s="6"/>
      <c r="G54" s="6"/>
      <c r="H54" s="6"/>
      <c r="I54" s="6"/>
      <c r="J54" s="6"/>
      <c r="K54" s="6"/>
      <c r="L54" s="6"/>
      <c r="M54" s="6"/>
      <c r="N54" s="6"/>
      <c r="O54" s="6"/>
      <c r="P54" s="6"/>
      <c r="Q54" s="6"/>
    </row>
    <row r="55" spans="1:17" x14ac:dyDescent="0.35">
      <c r="A55" s="6"/>
      <c r="B55" s="6"/>
      <c r="C55" s="6"/>
      <c r="D55" s="6"/>
      <c r="E55" s="6"/>
      <c r="F55" s="6"/>
      <c r="G55" s="6"/>
      <c r="H55" s="6"/>
      <c r="I55" s="6"/>
      <c r="J55" s="6"/>
      <c r="K55" s="6"/>
      <c r="L55" s="6"/>
      <c r="M55" s="6"/>
      <c r="N55" s="6"/>
      <c r="O55" s="6"/>
      <c r="P55" s="6"/>
      <c r="Q55" s="6"/>
    </row>
    <row r="56" spans="1:17" x14ac:dyDescent="0.35">
      <c r="A56" s="6"/>
      <c r="B56" s="6"/>
      <c r="C56" s="6"/>
      <c r="D56" s="6"/>
      <c r="E56" s="6"/>
      <c r="F56" s="6"/>
      <c r="G56" s="6"/>
      <c r="H56" s="6"/>
      <c r="I56" s="6"/>
      <c r="J56" s="6"/>
      <c r="K56" s="6"/>
      <c r="L56" s="6"/>
      <c r="M56" s="6"/>
      <c r="N56" s="6"/>
      <c r="O56" s="6"/>
      <c r="P56" s="6"/>
      <c r="Q56" s="6"/>
    </row>
    <row r="57" spans="1:17" x14ac:dyDescent="0.35">
      <c r="A57" s="6"/>
      <c r="B57" s="6"/>
      <c r="C57" s="6"/>
      <c r="D57" s="6"/>
      <c r="E57" s="6"/>
      <c r="F57" s="6"/>
      <c r="G57" s="6"/>
      <c r="H57" s="6"/>
      <c r="I57" s="6"/>
      <c r="J57" s="6"/>
      <c r="K57" s="6"/>
      <c r="L57" s="6"/>
      <c r="M57" s="6"/>
      <c r="N57" s="6"/>
      <c r="O57" s="6"/>
      <c r="P57" s="6"/>
      <c r="Q57" s="6"/>
    </row>
    <row r="58" spans="1:17" x14ac:dyDescent="0.35">
      <c r="A58" s="6"/>
      <c r="B58" s="6"/>
      <c r="C58" s="6"/>
      <c r="D58" s="6"/>
      <c r="E58" s="6"/>
      <c r="F58" s="6"/>
      <c r="G58" s="6"/>
      <c r="H58" s="6"/>
      <c r="I58" s="6"/>
      <c r="J58" s="6"/>
      <c r="K58" s="6"/>
      <c r="L58" s="6"/>
      <c r="M58" s="6"/>
      <c r="N58" s="6"/>
      <c r="O58" s="6"/>
      <c r="P58" s="6"/>
      <c r="Q58" s="6"/>
    </row>
    <row r="59" spans="1:17" x14ac:dyDescent="0.35">
      <c r="A59" s="6"/>
      <c r="B59" s="6"/>
      <c r="C59" s="6"/>
      <c r="D59" s="6"/>
      <c r="E59" s="6"/>
      <c r="F59" s="6"/>
      <c r="G59" s="6"/>
      <c r="H59" s="6"/>
      <c r="I59" s="6"/>
      <c r="J59" s="6"/>
      <c r="K59" s="6"/>
      <c r="L59" s="6"/>
      <c r="M59" s="6"/>
      <c r="N59" s="6"/>
      <c r="O59" s="6"/>
      <c r="P59" s="6"/>
      <c r="Q59" s="6"/>
    </row>
    <row r="60" spans="1:17" x14ac:dyDescent="0.35">
      <c r="A60" s="6"/>
      <c r="B60" s="6"/>
      <c r="C60" s="6"/>
      <c r="D60" s="6"/>
      <c r="E60" s="6"/>
      <c r="F60" s="6"/>
      <c r="G60" s="6"/>
      <c r="H60" s="6"/>
      <c r="I60" s="6"/>
      <c r="J60" s="6"/>
      <c r="K60" s="6"/>
      <c r="L60" s="6"/>
      <c r="M60" s="6"/>
      <c r="N60" s="6"/>
      <c r="O60" s="6"/>
      <c r="P60" s="6"/>
      <c r="Q60" s="6"/>
    </row>
    <row r="61" spans="1:17" x14ac:dyDescent="0.35">
      <c r="A61" s="6"/>
      <c r="B61" s="6"/>
      <c r="C61" s="6"/>
      <c r="D61" s="6"/>
      <c r="E61" s="6"/>
      <c r="F61" s="6"/>
      <c r="G61" s="6"/>
      <c r="H61" s="6"/>
      <c r="I61" s="6"/>
      <c r="J61" s="6"/>
      <c r="K61" s="6"/>
      <c r="L61" s="6"/>
      <c r="M61" s="6"/>
      <c r="N61" s="6"/>
      <c r="O61" s="6"/>
      <c r="P61" s="6"/>
      <c r="Q61" s="6"/>
    </row>
    <row r="62" spans="1:17" x14ac:dyDescent="0.35">
      <c r="A62" s="6"/>
      <c r="B62" s="6"/>
      <c r="C62" s="6"/>
      <c r="D62" s="6"/>
      <c r="E62" s="6"/>
      <c r="F62" s="6"/>
      <c r="G62" s="6"/>
      <c r="H62" s="6"/>
      <c r="I62" s="6"/>
      <c r="J62" s="6"/>
      <c r="K62" s="6"/>
      <c r="L62" s="6"/>
      <c r="M62" s="6"/>
      <c r="N62" s="6"/>
      <c r="O62" s="6"/>
      <c r="P62" s="6"/>
      <c r="Q62" s="6"/>
    </row>
    <row r="63" spans="1:17" x14ac:dyDescent="0.35">
      <c r="A63" s="6"/>
      <c r="B63" s="6"/>
      <c r="C63" s="6"/>
      <c r="D63" s="6"/>
      <c r="E63" s="6"/>
      <c r="F63" s="6"/>
      <c r="G63" s="6"/>
      <c r="H63" s="6"/>
      <c r="I63" s="6"/>
      <c r="J63" s="6"/>
      <c r="K63" s="6"/>
      <c r="L63" s="6"/>
      <c r="M63" s="6"/>
      <c r="N63" s="6"/>
      <c r="O63" s="6"/>
      <c r="P63" s="6"/>
      <c r="Q63" s="6"/>
    </row>
    <row r="64" spans="1:17" x14ac:dyDescent="0.35">
      <c r="A64" s="6"/>
      <c r="B64" s="6"/>
      <c r="C64" s="6"/>
      <c r="D64" s="6"/>
      <c r="E64" s="6"/>
      <c r="F64" s="6"/>
      <c r="G64" s="6"/>
      <c r="H64" s="6"/>
      <c r="I64" s="6"/>
      <c r="J64" s="6"/>
      <c r="K64" s="6"/>
      <c r="L64" s="6"/>
      <c r="M64" s="6"/>
      <c r="N64" s="6"/>
      <c r="O64" s="6"/>
      <c r="P64" s="6"/>
      <c r="Q64" s="6"/>
    </row>
    <row r="65" spans="1:17" x14ac:dyDescent="0.35">
      <c r="A65" s="6"/>
      <c r="B65" s="6"/>
      <c r="C65" s="6"/>
      <c r="D65" s="6"/>
      <c r="E65" s="6"/>
      <c r="F65" s="6"/>
      <c r="G65" s="6"/>
      <c r="H65" s="6"/>
      <c r="I65" s="6"/>
      <c r="J65" s="6"/>
      <c r="K65" s="6"/>
      <c r="L65" s="6"/>
      <c r="M65" s="6"/>
      <c r="N65" s="6"/>
      <c r="O65" s="6"/>
      <c r="P65" s="6"/>
      <c r="Q65" s="6"/>
    </row>
    <row r="66" spans="1:17" x14ac:dyDescent="0.35">
      <c r="A66" s="6"/>
      <c r="B66" s="6"/>
      <c r="C66" s="6"/>
      <c r="D66" s="6"/>
      <c r="E66" s="6"/>
      <c r="F66" s="6"/>
      <c r="G66" s="6"/>
      <c r="H66" s="6"/>
      <c r="I66" s="6"/>
      <c r="J66" s="6"/>
      <c r="K66" s="6"/>
      <c r="L66" s="6"/>
      <c r="M66" s="6"/>
      <c r="N66" s="6"/>
      <c r="O66" s="6"/>
      <c r="P66" s="6"/>
      <c r="Q66" s="6"/>
    </row>
    <row r="67" spans="1:17" x14ac:dyDescent="0.35">
      <c r="A67" s="6"/>
      <c r="B67" s="6"/>
      <c r="C67" s="6"/>
      <c r="D67" s="6"/>
      <c r="E67" s="6"/>
      <c r="F67" s="6"/>
      <c r="G67" s="6"/>
      <c r="H67" s="6"/>
      <c r="I67" s="6"/>
      <c r="J67" s="6"/>
      <c r="K67" s="6"/>
      <c r="L67" s="6"/>
      <c r="M67" s="6"/>
      <c r="N67" s="6"/>
      <c r="O67" s="6"/>
      <c r="P67" s="6"/>
      <c r="Q67" s="6"/>
    </row>
    <row r="68" spans="1:17" x14ac:dyDescent="0.35">
      <c r="A68" s="6"/>
      <c r="B68" s="6"/>
      <c r="C68" s="6"/>
      <c r="D68" s="6"/>
      <c r="E68" s="6"/>
      <c r="F68" s="6"/>
      <c r="G68" s="6"/>
      <c r="H68" s="6"/>
      <c r="I68" s="6"/>
      <c r="J68" s="6"/>
      <c r="K68" s="6"/>
      <c r="L68" s="6"/>
      <c r="M68" s="6"/>
      <c r="N68" s="6"/>
      <c r="O68" s="6"/>
      <c r="P68" s="6"/>
      <c r="Q68" s="6"/>
    </row>
    <row r="69" spans="1:17" x14ac:dyDescent="0.35">
      <c r="A69" s="6"/>
      <c r="B69" s="6"/>
      <c r="C69" s="6"/>
      <c r="D69" s="6"/>
      <c r="E69" s="6"/>
      <c r="F69" s="6"/>
      <c r="G69" s="6"/>
      <c r="H69" s="6"/>
      <c r="I69" s="6"/>
      <c r="J69" s="6"/>
      <c r="K69" s="6"/>
      <c r="L69" s="6"/>
      <c r="M69" s="6"/>
      <c r="N69" s="6"/>
      <c r="O69" s="6"/>
      <c r="P69" s="6"/>
      <c r="Q69" s="6"/>
    </row>
    <row r="70" spans="1:17" x14ac:dyDescent="0.35">
      <c r="A70" s="6"/>
      <c r="B70" s="6"/>
      <c r="C70" s="6"/>
      <c r="D70" s="6"/>
      <c r="E70" s="6"/>
      <c r="F70" s="6"/>
      <c r="G70" s="6"/>
      <c r="H70" s="6"/>
      <c r="I70" s="6"/>
      <c r="J70" s="6"/>
      <c r="K70" s="6"/>
      <c r="L70" s="6"/>
      <c r="M70" s="6"/>
      <c r="N70" s="6"/>
      <c r="O70" s="6"/>
      <c r="P70" s="6"/>
      <c r="Q70" s="6"/>
    </row>
    <row r="71" spans="1:17" x14ac:dyDescent="0.35">
      <c r="A71" s="6"/>
      <c r="B71" s="6"/>
      <c r="C71" s="6"/>
      <c r="D71" s="6"/>
      <c r="E71" s="6"/>
      <c r="F71" s="6"/>
      <c r="G71" s="6"/>
      <c r="H71" s="6"/>
      <c r="I71" s="6"/>
      <c r="J71" s="6"/>
      <c r="K71" s="6"/>
      <c r="L71" s="6"/>
      <c r="M71" s="6"/>
      <c r="N71" s="6"/>
      <c r="O71" s="6"/>
      <c r="P71" s="6"/>
      <c r="Q71" s="6"/>
    </row>
    <row r="72" spans="1:17" x14ac:dyDescent="0.35">
      <c r="A72" s="6"/>
      <c r="B72" s="6"/>
      <c r="C72" s="6"/>
      <c r="D72" s="6"/>
      <c r="E72" s="6"/>
      <c r="F72" s="6"/>
      <c r="G72" s="6"/>
      <c r="H72" s="6"/>
      <c r="I72" s="6"/>
      <c r="J72" s="6"/>
      <c r="K72" s="6"/>
      <c r="L72" s="6"/>
      <c r="M72" s="6"/>
      <c r="N72" s="6"/>
      <c r="O72" s="6"/>
      <c r="P72" s="6"/>
      <c r="Q72" s="6"/>
    </row>
    <row r="73" spans="1:17" x14ac:dyDescent="0.35">
      <c r="A73" s="6"/>
      <c r="B73" s="6"/>
      <c r="C73" s="6"/>
      <c r="D73" s="6"/>
      <c r="E73" s="6"/>
      <c r="F73" s="6"/>
      <c r="G73" s="6"/>
      <c r="H73" s="6"/>
      <c r="I73" s="6"/>
      <c r="J73" s="6"/>
      <c r="K73" s="6"/>
      <c r="L73" s="6"/>
      <c r="M73" s="6"/>
      <c r="N73" s="6"/>
      <c r="O73" s="6"/>
      <c r="P73" s="6"/>
      <c r="Q73" s="6"/>
    </row>
    <row r="74" spans="1:17" x14ac:dyDescent="0.35">
      <c r="A74" s="6"/>
      <c r="B74" s="6"/>
      <c r="C74" s="6"/>
      <c r="D74" s="6"/>
      <c r="E74" s="6"/>
      <c r="F74" s="6"/>
      <c r="G74" s="6"/>
      <c r="H74" s="6"/>
      <c r="I74" s="6"/>
      <c r="J74" s="6"/>
      <c r="K74" s="6"/>
      <c r="L74" s="6"/>
      <c r="M74" s="6"/>
      <c r="N74" s="6"/>
      <c r="O74" s="6"/>
      <c r="P74" s="6"/>
      <c r="Q74" s="6"/>
    </row>
    <row r="75" spans="1:17" x14ac:dyDescent="0.35">
      <c r="A75" s="6"/>
      <c r="B75" s="6"/>
      <c r="C75" s="6"/>
      <c r="D75" s="6"/>
      <c r="E75" s="6"/>
      <c r="F75" s="6"/>
      <c r="G75" s="6"/>
      <c r="H75" s="6"/>
      <c r="I75" s="6"/>
      <c r="J75" s="6"/>
      <c r="K75" s="6"/>
      <c r="L75" s="6"/>
      <c r="M75" s="6"/>
      <c r="N75" s="6"/>
      <c r="O75" s="6"/>
      <c r="P75" s="6"/>
      <c r="Q75" s="6"/>
    </row>
    <row r="76" spans="1:17" x14ac:dyDescent="0.35">
      <c r="A76" s="6"/>
      <c r="B76" s="6"/>
      <c r="C76" s="6"/>
      <c r="D76" s="6"/>
      <c r="E76" s="6"/>
      <c r="F76" s="6"/>
      <c r="G76" s="6"/>
      <c r="H76" s="6"/>
      <c r="I76" s="6"/>
      <c r="J76" s="6"/>
      <c r="K76" s="6"/>
      <c r="L76" s="6"/>
      <c r="M76" s="6"/>
      <c r="N76" s="6"/>
      <c r="O76" s="6"/>
      <c r="P76" s="6"/>
      <c r="Q76" s="6"/>
    </row>
    <row r="77" spans="1:17" x14ac:dyDescent="0.35">
      <c r="A77" s="6"/>
      <c r="B77" s="6"/>
      <c r="C77" s="6"/>
      <c r="D77" s="6"/>
      <c r="E77" s="6"/>
      <c r="F77" s="6"/>
      <c r="G77" s="6"/>
      <c r="H77" s="6"/>
      <c r="I77" s="6"/>
      <c r="J77" s="6"/>
      <c r="K77" s="6"/>
      <c r="L77" s="6"/>
      <c r="M77" s="6"/>
      <c r="N77" s="6"/>
      <c r="O77" s="6"/>
      <c r="P77" s="6"/>
      <c r="Q77" s="6"/>
    </row>
    <row r="78" spans="1:17" x14ac:dyDescent="0.35">
      <c r="A78" s="6"/>
      <c r="B78" s="6"/>
      <c r="C78" s="6"/>
      <c r="D78" s="6"/>
      <c r="E78" s="6"/>
      <c r="F78" s="6"/>
      <c r="G78" s="6"/>
      <c r="H78" s="6"/>
      <c r="I78" s="6"/>
      <c r="J78" s="6"/>
      <c r="K78" s="6"/>
      <c r="L78" s="6"/>
      <c r="M78" s="6"/>
      <c r="N78" s="6"/>
      <c r="O78" s="6"/>
      <c r="P78" s="6"/>
      <c r="Q78" s="6"/>
    </row>
    <row r="79" spans="1:17" x14ac:dyDescent="0.35">
      <c r="A79" s="6"/>
      <c r="B79" s="6"/>
      <c r="C79" s="6"/>
      <c r="D79" s="6"/>
      <c r="E79" s="6"/>
      <c r="F79" s="6"/>
      <c r="G79" s="6"/>
      <c r="H79" s="6"/>
      <c r="I79" s="6"/>
      <c r="J79" s="6"/>
      <c r="K79" s="6"/>
      <c r="L79" s="6"/>
      <c r="M79" s="6"/>
      <c r="N79" s="6"/>
      <c r="O79" s="6"/>
      <c r="P79" s="6"/>
      <c r="Q79" s="6"/>
    </row>
    <row r="80" spans="1:17" x14ac:dyDescent="0.35">
      <c r="A80" s="6"/>
      <c r="B80" s="6"/>
      <c r="C80" s="6"/>
      <c r="D80" s="6"/>
      <c r="E80" s="6"/>
      <c r="F80" s="6"/>
      <c r="G80" s="6"/>
      <c r="H80" s="6"/>
      <c r="I80" s="6"/>
      <c r="J80" s="6"/>
      <c r="K80" s="6"/>
      <c r="L80" s="6"/>
      <c r="M80" s="6"/>
      <c r="N80" s="6"/>
      <c r="O80" s="6"/>
      <c r="P80" s="6"/>
      <c r="Q80" s="6"/>
    </row>
    <row r="81" spans="1:17" x14ac:dyDescent="0.35">
      <c r="A81" s="6"/>
      <c r="B81" s="6"/>
      <c r="C81" s="6"/>
      <c r="D81" s="6"/>
      <c r="E81" s="6"/>
      <c r="F81" s="6"/>
      <c r="G81" s="6"/>
      <c r="H81" s="6"/>
      <c r="I81" s="6"/>
      <c r="J81" s="6"/>
      <c r="K81" s="6"/>
      <c r="L81" s="6"/>
      <c r="M81" s="6"/>
      <c r="N81" s="6"/>
      <c r="O81" s="6"/>
      <c r="P81" s="6"/>
      <c r="Q81" s="6"/>
    </row>
    <row r="82" spans="1:17" x14ac:dyDescent="0.35">
      <c r="A82" s="6"/>
      <c r="B82" s="6"/>
      <c r="C82" s="6"/>
      <c r="D82" s="6"/>
      <c r="E82" s="6"/>
      <c r="F82" s="6"/>
      <c r="G82" s="6"/>
      <c r="H82" s="6"/>
      <c r="I82" s="6"/>
      <c r="J82" s="6"/>
      <c r="K82" s="6"/>
      <c r="L82" s="6"/>
      <c r="M82" s="6"/>
      <c r="N82" s="6"/>
      <c r="O82" s="6"/>
      <c r="P82" s="6"/>
      <c r="Q82" s="6"/>
    </row>
    <row r="83" spans="1:17" x14ac:dyDescent="0.35">
      <c r="A83" s="6"/>
      <c r="B83" s="6"/>
      <c r="C83" s="6"/>
      <c r="D83" s="6"/>
      <c r="E83" s="6"/>
      <c r="F83" s="6"/>
      <c r="G83" s="6"/>
      <c r="H83" s="6"/>
      <c r="I83" s="6"/>
      <c r="J83" s="6"/>
      <c r="K83" s="6"/>
      <c r="L83" s="6"/>
      <c r="M83" s="6"/>
      <c r="N83" s="6"/>
      <c r="O83" s="6"/>
      <c r="P83" s="6"/>
      <c r="Q83" s="6"/>
    </row>
    <row r="84" spans="1:17" x14ac:dyDescent="0.35">
      <c r="A84" s="6"/>
      <c r="B84" s="6"/>
      <c r="C84" s="6"/>
      <c r="D84" s="6"/>
      <c r="E84" s="6"/>
      <c r="F84" s="6"/>
      <c r="G84" s="6"/>
      <c r="H84" s="6"/>
      <c r="I84" s="6"/>
      <c r="J84" s="6"/>
      <c r="K84" s="6"/>
      <c r="L84" s="6"/>
      <c r="M84" s="6"/>
      <c r="N84" s="6"/>
      <c r="O84" s="6"/>
      <c r="P84" s="6"/>
      <c r="Q84" s="6"/>
    </row>
    <row r="85" spans="1:17" x14ac:dyDescent="0.35">
      <c r="A85" s="6"/>
      <c r="B85" s="6"/>
      <c r="C85" s="6"/>
      <c r="D85" s="6"/>
      <c r="E85" s="6"/>
      <c r="F85" s="6"/>
      <c r="G85" s="6"/>
      <c r="H85" s="6"/>
      <c r="I85" s="6"/>
      <c r="J85" s="6"/>
      <c r="K85" s="6"/>
      <c r="L85" s="6"/>
      <c r="M85" s="6"/>
      <c r="N85" s="6"/>
      <c r="O85" s="6"/>
      <c r="P85" s="6"/>
      <c r="Q85" s="6"/>
    </row>
    <row r="86" spans="1:17" x14ac:dyDescent="0.35">
      <c r="A86" s="6"/>
      <c r="B86" s="6"/>
      <c r="C86" s="6"/>
      <c r="D86" s="6"/>
      <c r="E86" s="6"/>
      <c r="F86" s="6"/>
      <c r="G86" s="6"/>
      <c r="H86" s="6"/>
      <c r="I86" s="6"/>
      <c r="J86" s="6"/>
      <c r="K86" s="6"/>
      <c r="L86" s="6"/>
      <c r="M86" s="6"/>
      <c r="N86" s="6"/>
      <c r="O86" s="6"/>
      <c r="P86" s="6"/>
      <c r="Q86" s="6"/>
    </row>
    <row r="87" spans="1:17" x14ac:dyDescent="0.35">
      <c r="A87" s="6"/>
      <c r="B87" s="6"/>
      <c r="C87" s="6"/>
      <c r="D87" s="6"/>
      <c r="E87" s="6"/>
      <c r="F87" s="6"/>
      <c r="G87" s="6"/>
      <c r="H87" s="6"/>
      <c r="I87" s="6"/>
      <c r="J87" s="6"/>
      <c r="K87" s="6"/>
      <c r="L87" s="6"/>
      <c r="M87" s="6"/>
      <c r="N87" s="6"/>
      <c r="O87" s="6"/>
      <c r="P87" s="6"/>
      <c r="Q87" s="6"/>
    </row>
  </sheetData>
  <sheetProtection sheet="1" objects="1" scenarios="1" selectLockedCells="1"/>
  <pageMargins left="0.7" right="0.7" top="0.75" bottom="0.75" header="0.3" footer="0.3"/>
  <pageSetup paperSize="9" scale="58" orientation="portrait" r:id="rId1"/>
  <headerFooter>
    <oddFooter>&amp;L&amp;D &amp;T&amp;C&amp;Z&amp;F</oddFooter>
  </headerFooter>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766A-A3E4-4C0D-B0BA-8E2718DE9688}">
  <sheetPr codeName="Blad2">
    <tabColor rgb="FF00B050"/>
    <pageSetUpPr fitToPage="1"/>
  </sheetPr>
  <dimension ref="A1:V27"/>
  <sheetViews>
    <sheetView view="pageLayout" zoomScale="70" zoomScaleNormal="100" zoomScalePageLayoutView="70" workbookViewId="0">
      <selection activeCell="D12" sqref="D12"/>
    </sheetView>
  </sheetViews>
  <sheetFormatPr defaultRowHeight="14.5" x14ac:dyDescent="0.35"/>
  <cols>
    <col min="1" max="1" width="17.1796875" style="20" bestFit="1" customWidth="1"/>
    <col min="2" max="2" width="15.7265625" style="20" bestFit="1" customWidth="1"/>
    <col min="3" max="3" width="17.1796875" style="20" bestFit="1" customWidth="1"/>
    <col min="4" max="4" width="15.7265625" style="20" bestFit="1" customWidth="1"/>
    <col min="5" max="5" width="10.81640625" style="20" bestFit="1" customWidth="1"/>
    <col min="6" max="6" width="10.453125" style="20" bestFit="1" customWidth="1"/>
    <col min="7" max="7" width="12.1796875" style="20" bestFit="1" customWidth="1"/>
    <col min="8" max="8" width="12" style="20" bestFit="1" customWidth="1"/>
    <col min="9" max="9" width="13.453125" style="20" bestFit="1" customWidth="1"/>
    <col min="10" max="10" width="17.1796875" style="20" bestFit="1" customWidth="1"/>
    <col min="11" max="11" width="8.7265625" style="20"/>
    <col min="12" max="13" width="13.36328125" style="20" customWidth="1"/>
    <col min="14" max="14" width="17" style="20" customWidth="1"/>
    <col min="15" max="15" width="10.90625" style="20" bestFit="1" customWidth="1"/>
    <col min="16" max="16" width="11.36328125" style="20" bestFit="1" customWidth="1"/>
    <col min="17" max="17" width="12.54296875" style="20" bestFit="1" customWidth="1"/>
    <col min="18" max="22" width="11.453125" style="20" customWidth="1"/>
    <col min="23" max="16384" width="8.7265625" style="20"/>
  </cols>
  <sheetData>
    <row r="1" spans="1:22" ht="43" customHeight="1" thickBot="1" x14ac:dyDescent="0.6">
      <c r="A1" s="17" t="s">
        <v>23</v>
      </c>
      <c r="B1" s="18"/>
      <c r="C1" s="19"/>
    </row>
    <row r="2" spans="1:22" ht="29" x14ac:dyDescent="0.35">
      <c r="A2" s="21" t="s">
        <v>5</v>
      </c>
      <c r="B2" s="22" t="s">
        <v>15</v>
      </c>
      <c r="C2" s="23" t="s">
        <v>16</v>
      </c>
      <c r="E2" s="24"/>
    </row>
    <row r="3" spans="1:22" x14ac:dyDescent="0.35">
      <c r="A3" s="25" t="s">
        <v>3</v>
      </c>
      <c r="B3" s="26" t="s">
        <v>12</v>
      </c>
      <c r="C3" s="27">
        <v>2</v>
      </c>
      <c r="E3" s="28"/>
    </row>
    <row r="4" spans="1:22" x14ac:dyDescent="0.35">
      <c r="A4" s="25" t="s">
        <v>3</v>
      </c>
      <c r="B4" s="26" t="s">
        <v>13</v>
      </c>
      <c r="C4" s="27">
        <v>3.3</v>
      </c>
      <c r="E4" s="28"/>
    </row>
    <row r="5" spans="1:22" x14ac:dyDescent="0.35">
      <c r="A5" s="25" t="s">
        <v>3</v>
      </c>
      <c r="B5" s="26" t="s">
        <v>11</v>
      </c>
      <c r="C5" s="27">
        <v>5.25</v>
      </c>
      <c r="E5" s="28"/>
    </row>
    <row r="6" spans="1:22" x14ac:dyDescent="0.35">
      <c r="A6" s="25" t="s">
        <v>3</v>
      </c>
      <c r="B6" s="26" t="s">
        <v>10</v>
      </c>
      <c r="C6" s="27">
        <v>25</v>
      </c>
      <c r="E6" s="28"/>
    </row>
    <row r="7" spans="1:22" x14ac:dyDescent="0.35">
      <c r="A7" s="29" t="s">
        <v>3</v>
      </c>
      <c r="B7" s="30" t="s">
        <v>14</v>
      </c>
      <c r="C7" s="31">
        <v>4.75</v>
      </c>
      <c r="E7" s="28"/>
    </row>
    <row r="8" spans="1:22" x14ac:dyDescent="0.35">
      <c r="A8" s="25" t="s">
        <v>4</v>
      </c>
      <c r="B8" s="26" t="s">
        <v>12</v>
      </c>
      <c r="C8" s="32">
        <v>2.5</v>
      </c>
      <c r="E8" s="28"/>
    </row>
    <row r="9" spans="1:22" x14ac:dyDescent="0.35">
      <c r="A9" s="25" t="s">
        <v>4</v>
      </c>
      <c r="B9" s="26" t="s">
        <v>13</v>
      </c>
      <c r="C9" s="32">
        <v>4.75</v>
      </c>
      <c r="E9" s="28"/>
    </row>
    <row r="10" spans="1:22" x14ac:dyDescent="0.35">
      <c r="A10" s="25" t="s">
        <v>4</v>
      </c>
      <c r="B10" s="26" t="s">
        <v>11</v>
      </c>
      <c r="C10" s="32">
        <v>6</v>
      </c>
      <c r="E10" s="28"/>
    </row>
    <row r="11" spans="1:22" x14ac:dyDescent="0.35">
      <c r="A11" s="25" t="s">
        <v>4</v>
      </c>
      <c r="B11" s="26" t="s">
        <v>10</v>
      </c>
      <c r="C11" s="32">
        <v>45</v>
      </c>
      <c r="E11" s="28"/>
    </row>
    <row r="12" spans="1:22" x14ac:dyDescent="0.35">
      <c r="A12" s="29" t="s">
        <v>4</v>
      </c>
      <c r="B12" s="30" t="s">
        <v>14</v>
      </c>
      <c r="C12" s="33">
        <v>7.55</v>
      </c>
      <c r="E12" s="28"/>
    </row>
    <row r="13" spans="1:22" ht="15" thickBot="1" x14ac:dyDescent="0.4">
      <c r="A13" s="29" t="s">
        <v>4</v>
      </c>
      <c r="B13" s="30" t="s">
        <v>27</v>
      </c>
      <c r="C13" s="33">
        <v>40</v>
      </c>
      <c r="E13" s="28"/>
    </row>
    <row r="14" spans="1:22" ht="31.5" thickBot="1" x14ac:dyDescent="0.4">
      <c r="Q14" s="20" t="s">
        <v>28</v>
      </c>
      <c r="S14" s="49">
        <v>1</v>
      </c>
    </row>
    <row r="15" spans="1:22" ht="46.5" thickBot="1" x14ac:dyDescent="1.05">
      <c r="A15" s="34" t="s">
        <v>24</v>
      </c>
      <c r="B15" s="17"/>
      <c r="C15" s="35"/>
      <c r="D15" s="35"/>
      <c r="E15" s="35"/>
      <c r="F15" s="35"/>
      <c r="G15" s="36"/>
      <c r="H15" s="37" t="s">
        <v>26</v>
      </c>
      <c r="I15" s="35"/>
      <c r="J15" s="36"/>
      <c r="L15" s="53" t="s">
        <v>29</v>
      </c>
      <c r="M15" s="35"/>
      <c r="N15" s="35"/>
      <c r="O15" s="35"/>
      <c r="P15" s="35"/>
      <c r="Q15" s="36"/>
      <c r="R15" s="37" t="s">
        <v>26</v>
      </c>
      <c r="S15" s="50"/>
      <c r="T15" s="36"/>
      <c r="U15" s="37"/>
      <c r="V15" s="51"/>
    </row>
    <row r="16" spans="1:22" ht="58" x14ac:dyDescent="0.35">
      <c r="A16" s="22" t="s">
        <v>1</v>
      </c>
      <c r="B16" s="21" t="s">
        <v>0</v>
      </c>
      <c r="C16" s="22" t="s">
        <v>5</v>
      </c>
      <c r="D16" s="22" t="s">
        <v>9</v>
      </c>
      <c r="E16" s="38" t="s">
        <v>17</v>
      </c>
      <c r="F16" s="38" t="s">
        <v>7</v>
      </c>
      <c r="G16" s="38" t="s">
        <v>2</v>
      </c>
      <c r="H16" s="39" t="s">
        <v>8</v>
      </c>
      <c r="I16" s="39" t="s">
        <v>18</v>
      </c>
      <c r="J16" s="40" t="s">
        <v>19</v>
      </c>
      <c r="K16" s="52"/>
      <c r="L16" s="22" t="s">
        <v>1</v>
      </c>
      <c r="M16" s="21" t="s">
        <v>0</v>
      </c>
      <c r="N16" s="22" t="s">
        <v>30</v>
      </c>
      <c r="O16" s="38" t="s">
        <v>17</v>
      </c>
      <c r="P16" s="38" t="s">
        <v>31</v>
      </c>
      <c r="Q16" s="38" t="s">
        <v>32</v>
      </c>
      <c r="R16" s="39" t="s">
        <v>33</v>
      </c>
      <c r="S16" s="39" t="s">
        <v>34</v>
      </c>
      <c r="T16" s="40" t="s">
        <v>35</v>
      </c>
      <c r="U16" s="40" t="s">
        <v>36</v>
      </c>
      <c r="V16" s="40" t="s">
        <v>37</v>
      </c>
    </row>
    <row r="17" spans="1:22" x14ac:dyDescent="0.35">
      <c r="A17" s="26" t="s">
        <v>6</v>
      </c>
      <c r="B17" s="26" t="s">
        <v>38</v>
      </c>
      <c r="C17" s="26" t="s">
        <v>3</v>
      </c>
      <c r="D17" s="26" t="s">
        <v>12</v>
      </c>
      <c r="E17" s="26">
        <v>100</v>
      </c>
      <c r="F17" s="41">
        <v>3</v>
      </c>
      <c r="G17" s="42">
        <v>50</v>
      </c>
      <c r="H17" s="45">
        <f>T_klusregistratie[[#This Row],[Tijd in 
uren]]*T_klusregistratie[[#This Row],[Uurloon]]</f>
        <v>150</v>
      </c>
      <c r="I17" s="45" cm="1">
        <f t="array" ref="I17">IFERROR(_xlfn.XLOOKUP(T_klusregistratie[[#This Row],[Type werk]]&amp;T_klusregistratie[[#This Row],[Activitiet]],T_Prijzen_aanneemsom_per_m2[Type werk]&amp;T_Prijzen_aanneemsom_per_m2[Activiteit],T_Prijzen_aanneemsom_per_m2[Aanneemsom 
per m2],)*T_klusregistratie[[#This Row],[Aantal 
m2]],"onbekend")</f>
        <v>200</v>
      </c>
      <c r="J17" s="46">
        <f>IFERROR(T_klusregistratie[[#This Row],[Aanneem som
totaal m2]]/T_klusregistratie[[#This Row],[Tijd in 
uren]],"onbekend")</f>
        <v>66.666666666666671</v>
      </c>
      <c r="L17" s="26" t="s">
        <v>6</v>
      </c>
      <c r="M17" s="26" t="s">
        <v>38</v>
      </c>
      <c r="N17" s="26" t="s">
        <v>39</v>
      </c>
      <c r="O17" s="26">
        <v>100</v>
      </c>
      <c r="P17" s="32">
        <v>10</v>
      </c>
      <c r="Q17" s="32">
        <v>11.5</v>
      </c>
      <c r="R17" s="45">
        <f>T_materialen_in_en_verkoop[[#This Row],[Verkoop 
kosten 
per m2]]-T_materialen_in_en_verkoop[[#This Row],[Inkoop 
kosten 
per m2]]</f>
        <v>1.5</v>
      </c>
      <c r="S17" s="55">
        <f>T_materialen_in_en_verkoop[[#This Row],[Verkoop 
kosten 
per m2]]/T_materialen_in_en_verkoop[[#This Row],[Inkoop 
kosten 
per m2]]-$S$14</f>
        <v>0.14999999999999991</v>
      </c>
      <c r="T17" s="46">
        <f>T_materialen_in_en_verkoop[[#This Row],[Verschil 
in- en verkoop
per m2 in €]]*T_materialen_in_en_verkoop[[#This Row],[Aantal 
m2]]</f>
        <v>150</v>
      </c>
      <c r="U17" s="26">
        <f>SUMIF([1]!TBL_klusregistratie[Klant],T_materialen_in_en_verkoop[[#This Row],[Klant]],[1]!TBL_klusregistratie[Tijd in 
uren])</f>
        <v>200</v>
      </c>
      <c r="V17" s="46">
        <f>T_materialen_in_en_verkoop[[#This Row],[Verschil In- en 
verkoop 
totale m2]]/T_materialen_in_en_verkoop[[#This Row],[Totaal uren 
klant en klus]]</f>
        <v>0.75</v>
      </c>
    </row>
    <row r="18" spans="1:22" x14ac:dyDescent="0.35">
      <c r="A18" s="26" t="s">
        <v>6</v>
      </c>
      <c r="B18" s="26" t="s">
        <v>38</v>
      </c>
      <c r="C18" s="26" t="s">
        <v>3</v>
      </c>
      <c r="D18" s="26" t="s">
        <v>13</v>
      </c>
      <c r="E18" s="26">
        <v>100</v>
      </c>
      <c r="F18" s="41">
        <v>5</v>
      </c>
      <c r="G18" s="42">
        <v>50</v>
      </c>
      <c r="H18" s="45">
        <f>T_klusregistratie[[#This Row],[Tijd in 
uren]]*T_klusregistratie[[#This Row],[Uurloon]]</f>
        <v>250</v>
      </c>
      <c r="I18" s="45" cm="1">
        <f t="array" ref="I18">IFERROR(_xlfn.XLOOKUP(T_klusregistratie[[#This Row],[Type werk]]&amp;T_klusregistratie[[#This Row],[Activitiet]],T_Prijzen_aanneemsom_per_m2[Type werk]&amp;T_Prijzen_aanneemsom_per_m2[Activiteit],T_Prijzen_aanneemsom_per_m2[Aanneemsom 
per m2],)*T_klusregistratie[[#This Row],[Aantal 
m2]],"onbekend")</f>
        <v>330</v>
      </c>
      <c r="J18" s="46">
        <f>IFERROR(T_klusregistratie[[#This Row],[Aanneem som
totaal m2]]/T_klusregistratie[[#This Row],[Tijd in 
uren]],"onbekend")</f>
        <v>66</v>
      </c>
      <c r="L18" s="26" t="s">
        <v>6</v>
      </c>
      <c r="M18" s="26" t="s">
        <v>38</v>
      </c>
      <c r="N18" s="26" t="s">
        <v>40</v>
      </c>
      <c r="O18" s="26">
        <v>100</v>
      </c>
      <c r="P18" s="32">
        <v>25</v>
      </c>
      <c r="Q18" s="32">
        <v>30</v>
      </c>
      <c r="R18" s="45">
        <f>T_materialen_in_en_verkoop[[#This Row],[Verkoop 
kosten 
per m2]]-T_materialen_in_en_verkoop[[#This Row],[Inkoop 
kosten 
per m2]]</f>
        <v>5</v>
      </c>
      <c r="S18" s="55">
        <f>T_materialen_in_en_verkoop[[#This Row],[Verkoop 
kosten 
per m2]]/T_materialen_in_en_verkoop[[#This Row],[Inkoop 
kosten 
per m2]]-$S$14</f>
        <v>0.19999999999999996</v>
      </c>
      <c r="T18" s="46">
        <f>T_materialen_in_en_verkoop[[#This Row],[Verschil 
in- en verkoop
per m2 in €]]*T_materialen_in_en_verkoop[[#This Row],[Aantal 
m2]]</f>
        <v>500</v>
      </c>
      <c r="U18" s="26">
        <f>SUMIF([1]!TBL_klusregistratie[Klant],T_materialen_in_en_verkoop[[#This Row],[Klant]],[1]!TBL_klusregistratie[Tijd in 
uren])</f>
        <v>200</v>
      </c>
      <c r="V18" s="46">
        <f>T_materialen_in_en_verkoop[[#This Row],[Verschil In- en 
verkoop 
totale m2]]/T_materialen_in_en_verkoop[[#This Row],[Totaal uren 
klant en klus]]</f>
        <v>2.5</v>
      </c>
    </row>
    <row r="19" spans="1:22" x14ac:dyDescent="0.35">
      <c r="A19" s="26" t="s">
        <v>6</v>
      </c>
      <c r="B19" s="26" t="s">
        <v>38</v>
      </c>
      <c r="C19" s="26" t="s">
        <v>3</v>
      </c>
      <c r="D19" s="26" t="s">
        <v>11</v>
      </c>
      <c r="E19" s="26">
        <v>100</v>
      </c>
      <c r="F19" s="41">
        <v>6</v>
      </c>
      <c r="G19" s="42">
        <v>50</v>
      </c>
      <c r="H19" s="45">
        <f>T_klusregistratie[[#This Row],[Tijd in 
uren]]*T_klusregistratie[[#This Row],[Uurloon]]</f>
        <v>300</v>
      </c>
      <c r="I19" s="45" cm="1">
        <f t="array" ref="I19">IFERROR(_xlfn.XLOOKUP(T_klusregistratie[[#This Row],[Type werk]]&amp;T_klusregistratie[[#This Row],[Activitiet]],T_Prijzen_aanneemsom_per_m2[Type werk]&amp;T_Prijzen_aanneemsom_per_m2[Activiteit],T_Prijzen_aanneemsom_per_m2[Aanneemsom 
per m2],)*T_klusregistratie[[#This Row],[Aantal 
m2]],"onbekend")</f>
        <v>525</v>
      </c>
      <c r="J19" s="46">
        <f>IFERROR(T_klusregistratie[[#This Row],[Aanneem som
totaal m2]]/T_klusregistratie[[#This Row],[Tijd in 
uren]],"onbekend")</f>
        <v>87.5</v>
      </c>
      <c r="L19" s="26" t="s">
        <v>6</v>
      </c>
      <c r="M19" s="26" t="s">
        <v>38</v>
      </c>
      <c r="N19" s="26" t="s">
        <v>41</v>
      </c>
      <c r="O19" s="26">
        <v>100</v>
      </c>
      <c r="P19" s="32">
        <v>5</v>
      </c>
      <c r="Q19" s="32">
        <v>6</v>
      </c>
      <c r="R19" s="45">
        <f>T_materialen_in_en_verkoop[[#This Row],[Verkoop 
kosten 
per m2]]-T_materialen_in_en_verkoop[[#This Row],[Inkoop 
kosten 
per m2]]</f>
        <v>1</v>
      </c>
      <c r="S19" s="55">
        <f>T_materialen_in_en_verkoop[[#This Row],[Verkoop 
kosten 
per m2]]/T_materialen_in_en_verkoop[[#This Row],[Inkoop 
kosten 
per m2]]-$S$14</f>
        <v>0.19999999999999996</v>
      </c>
      <c r="T19" s="46">
        <f>T_materialen_in_en_verkoop[[#This Row],[Verschil 
in- en verkoop
per m2 in €]]*T_materialen_in_en_verkoop[[#This Row],[Aantal 
m2]]</f>
        <v>100</v>
      </c>
      <c r="U19" s="26">
        <f>SUMIF([1]!TBL_klusregistratie[Klant],T_materialen_in_en_verkoop[[#This Row],[Klant]],[1]!TBL_klusregistratie[Tijd in 
uren])</f>
        <v>200</v>
      </c>
      <c r="V19" s="46">
        <f>T_materialen_in_en_verkoop[[#This Row],[Verschil In- en 
verkoop 
totale m2]]/T_materialen_in_en_verkoop[[#This Row],[Totaal uren 
klant en klus]]</f>
        <v>0.5</v>
      </c>
    </row>
    <row r="20" spans="1:22" x14ac:dyDescent="0.35">
      <c r="A20" s="26" t="s">
        <v>6</v>
      </c>
      <c r="B20" s="26" t="s">
        <v>38</v>
      </c>
      <c r="C20" s="26" t="s">
        <v>3</v>
      </c>
      <c r="D20" s="26" t="s">
        <v>10</v>
      </c>
      <c r="E20" s="26">
        <v>100</v>
      </c>
      <c r="F20" s="41">
        <v>35</v>
      </c>
      <c r="G20" s="42">
        <v>50</v>
      </c>
      <c r="H20" s="45">
        <f>T_klusregistratie[[#This Row],[Tijd in 
uren]]*T_klusregistratie[[#This Row],[Uurloon]]</f>
        <v>1750</v>
      </c>
      <c r="I20" s="45" cm="1">
        <f t="array" ref="I20">IFERROR(_xlfn.XLOOKUP(T_klusregistratie[[#This Row],[Type werk]]&amp;T_klusregistratie[[#This Row],[Activitiet]],T_Prijzen_aanneemsom_per_m2[Type werk]&amp;T_Prijzen_aanneemsom_per_m2[Activiteit],T_Prijzen_aanneemsom_per_m2[Aanneemsom 
per m2],)*T_klusregistratie[[#This Row],[Aantal 
m2]],"onbekend")</f>
        <v>2500</v>
      </c>
      <c r="J20" s="46">
        <f>IFERROR(T_klusregistratie[[#This Row],[Aanneem som
totaal m2]]/T_klusregistratie[[#This Row],[Tijd in 
uren]],"onbekend")</f>
        <v>71.428571428571431</v>
      </c>
      <c r="L20" s="30" t="s">
        <v>6</v>
      </c>
      <c r="M20" s="30" t="s">
        <v>38</v>
      </c>
      <c r="N20" s="30" t="s">
        <v>42</v>
      </c>
      <c r="O20" s="30">
        <v>100</v>
      </c>
      <c r="P20" s="33">
        <v>7.5</v>
      </c>
      <c r="Q20" s="33">
        <v>10</v>
      </c>
      <c r="R20" s="47">
        <f>T_materialen_in_en_verkoop[[#This Row],[Verkoop 
kosten 
per m2]]-T_materialen_in_en_verkoop[[#This Row],[Inkoop 
kosten 
per m2]]</f>
        <v>2.5</v>
      </c>
      <c r="S20" s="56">
        <f>T_materialen_in_en_verkoop[[#This Row],[Verkoop 
kosten 
per m2]]/T_materialen_in_en_verkoop[[#This Row],[Inkoop 
kosten 
per m2]]-$S$14</f>
        <v>0.33333333333333326</v>
      </c>
      <c r="T20" s="48">
        <f>T_materialen_in_en_verkoop[[#This Row],[Verschil 
in- en verkoop
per m2 in €]]*T_materialen_in_en_verkoop[[#This Row],[Aantal 
m2]]</f>
        <v>250</v>
      </c>
      <c r="U20" s="30">
        <f>SUMIF([1]!TBL_klusregistratie[Klant],T_materialen_in_en_verkoop[[#This Row],[Klant]],[1]!TBL_klusregistratie[Tijd in 
uren])</f>
        <v>200</v>
      </c>
      <c r="V20" s="48">
        <f>T_materialen_in_en_verkoop[[#This Row],[Verschil In- en 
verkoop 
totale m2]]/T_materialen_in_en_verkoop[[#This Row],[Totaal uren 
klant en klus]]</f>
        <v>1.25</v>
      </c>
    </row>
    <row r="21" spans="1:22" x14ac:dyDescent="0.35">
      <c r="A21" s="26" t="s">
        <v>6</v>
      </c>
      <c r="B21" s="26" t="s">
        <v>38</v>
      </c>
      <c r="C21" s="26" t="s">
        <v>3</v>
      </c>
      <c r="D21" s="26" t="s">
        <v>14</v>
      </c>
      <c r="E21" s="26">
        <v>100</v>
      </c>
      <c r="F21" s="41">
        <v>6</v>
      </c>
      <c r="G21" s="42">
        <v>50</v>
      </c>
      <c r="H21" s="45">
        <f>T_klusregistratie[[#This Row],[Tijd in 
uren]]*T_klusregistratie[[#This Row],[Uurloon]]</f>
        <v>300</v>
      </c>
      <c r="I21" s="45" cm="1">
        <f t="array" ref="I21">IFERROR(_xlfn.XLOOKUP(T_klusregistratie[[#This Row],[Type werk]]&amp;T_klusregistratie[[#This Row],[Activitiet]],T_Prijzen_aanneemsom_per_m2[Type werk]&amp;T_Prijzen_aanneemsom_per_m2[Activiteit],T_Prijzen_aanneemsom_per_m2[Aanneemsom 
per m2],)*T_klusregistratie[[#This Row],[Aantal 
m2]],"onbekend")</f>
        <v>475</v>
      </c>
      <c r="J21" s="46">
        <f>IFERROR(T_klusregistratie[[#This Row],[Aanneem som
totaal m2]]/T_klusregistratie[[#This Row],[Tijd in 
uren]],"onbekend")</f>
        <v>79.166666666666671</v>
      </c>
      <c r="L21" s="57"/>
      <c r="M21" s="57"/>
      <c r="N21" s="57"/>
      <c r="O21" s="57"/>
      <c r="P21" s="28"/>
      <c r="Q21" s="28"/>
      <c r="R21" s="58"/>
      <c r="S21" s="59"/>
      <c r="T21" s="60"/>
      <c r="U21" s="57"/>
      <c r="V21" s="60"/>
    </row>
    <row r="22" spans="1:22" x14ac:dyDescent="0.35">
      <c r="A22" s="26" t="s">
        <v>6</v>
      </c>
      <c r="B22" s="26" t="s">
        <v>38</v>
      </c>
      <c r="C22" s="26" t="s">
        <v>4</v>
      </c>
      <c r="D22" s="26" t="s">
        <v>12</v>
      </c>
      <c r="E22" s="26">
        <v>100</v>
      </c>
      <c r="F22" s="41">
        <v>4</v>
      </c>
      <c r="G22" s="42">
        <v>50</v>
      </c>
      <c r="H22" s="45">
        <f>T_klusregistratie[[#This Row],[Tijd in 
uren]]*T_klusregistratie[[#This Row],[Uurloon]]</f>
        <v>200</v>
      </c>
      <c r="I22" s="45" cm="1">
        <f t="array" ref="I22">IFERROR(_xlfn.XLOOKUP(T_klusregistratie[[#This Row],[Type werk]]&amp;T_klusregistratie[[#This Row],[Activitiet]],T_Prijzen_aanneemsom_per_m2[Type werk]&amp;T_Prijzen_aanneemsom_per_m2[Activiteit],T_Prijzen_aanneemsom_per_m2[Aanneemsom 
per m2],)*T_klusregistratie[[#This Row],[Aantal 
m2]],"onbekend")</f>
        <v>250</v>
      </c>
      <c r="J22" s="46">
        <f>IFERROR(T_klusregistratie[[#This Row],[Aanneem som
totaal m2]]/T_klusregistratie[[#This Row],[Tijd in 
uren]],"onbekend")</f>
        <v>62.5</v>
      </c>
    </row>
    <row r="23" spans="1:22" x14ac:dyDescent="0.35">
      <c r="A23" s="26" t="s">
        <v>6</v>
      </c>
      <c r="B23" s="26" t="s">
        <v>38</v>
      </c>
      <c r="C23" s="26" t="s">
        <v>4</v>
      </c>
      <c r="D23" s="26" t="s">
        <v>13</v>
      </c>
      <c r="E23" s="26">
        <v>100</v>
      </c>
      <c r="F23" s="41">
        <v>6</v>
      </c>
      <c r="G23" s="42">
        <v>50</v>
      </c>
      <c r="H23" s="45">
        <f>T_klusregistratie[[#This Row],[Tijd in 
uren]]*T_klusregistratie[[#This Row],[Uurloon]]</f>
        <v>300</v>
      </c>
      <c r="I23" s="45" cm="1">
        <f t="array" ref="I23">IFERROR(_xlfn.XLOOKUP(T_klusregistratie[[#This Row],[Type werk]]&amp;T_klusregistratie[[#This Row],[Activitiet]],T_Prijzen_aanneemsom_per_m2[Type werk]&amp;T_Prijzen_aanneemsom_per_m2[Activiteit],T_Prijzen_aanneemsom_per_m2[Aanneemsom 
per m2],)*T_klusregistratie[[#This Row],[Aantal 
m2]],"onbekend")</f>
        <v>475</v>
      </c>
      <c r="J23" s="46">
        <f>IFERROR(T_klusregistratie[[#This Row],[Aanneem som
totaal m2]]/T_klusregistratie[[#This Row],[Tijd in 
uren]],"onbekend")</f>
        <v>79.166666666666671</v>
      </c>
    </row>
    <row r="24" spans="1:22" x14ac:dyDescent="0.35">
      <c r="A24" s="26" t="s">
        <v>6</v>
      </c>
      <c r="B24" s="26" t="s">
        <v>38</v>
      </c>
      <c r="C24" s="26" t="s">
        <v>4</v>
      </c>
      <c r="D24" s="26" t="s">
        <v>11</v>
      </c>
      <c r="E24" s="26">
        <v>100</v>
      </c>
      <c r="F24" s="41">
        <v>10</v>
      </c>
      <c r="G24" s="42">
        <v>50</v>
      </c>
      <c r="H24" s="45">
        <f>T_klusregistratie[[#This Row],[Tijd in 
uren]]*T_klusregistratie[[#This Row],[Uurloon]]</f>
        <v>500</v>
      </c>
      <c r="I24" s="45" cm="1">
        <f t="array" ref="I24">IFERROR(_xlfn.XLOOKUP(T_klusregistratie[[#This Row],[Type werk]]&amp;T_klusregistratie[[#This Row],[Activitiet]],T_Prijzen_aanneemsom_per_m2[Type werk]&amp;T_Prijzen_aanneemsom_per_m2[Activiteit],T_Prijzen_aanneemsom_per_m2[Aanneemsom 
per m2],)*T_klusregistratie[[#This Row],[Aantal 
m2]],"onbekend")</f>
        <v>600</v>
      </c>
      <c r="J24" s="46">
        <f>IFERROR(T_klusregistratie[[#This Row],[Aanneem som
totaal m2]]/T_klusregistratie[[#This Row],[Tijd in 
uren]],"onbekend")</f>
        <v>60</v>
      </c>
    </row>
    <row r="25" spans="1:22" x14ac:dyDescent="0.35">
      <c r="A25" s="26" t="s">
        <v>6</v>
      </c>
      <c r="B25" s="26" t="s">
        <v>38</v>
      </c>
      <c r="C25" s="26" t="s">
        <v>4</v>
      </c>
      <c r="D25" s="26" t="s">
        <v>10</v>
      </c>
      <c r="E25" s="26">
        <v>100</v>
      </c>
      <c r="F25" s="41">
        <v>60</v>
      </c>
      <c r="G25" s="42">
        <v>50</v>
      </c>
      <c r="H25" s="45">
        <f>T_klusregistratie[[#This Row],[Tijd in 
uren]]*T_klusregistratie[[#This Row],[Uurloon]]</f>
        <v>3000</v>
      </c>
      <c r="I25" s="45" cm="1">
        <f t="array" ref="I25">IFERROR(_xlfn.XLOOKUP(T_klusregistratie[[#This Row],[Type werk]]&amp;T_klusregistratie[[#This Row],[Activitiet]],T_Prijzen_aanneemsom_per_m2[Type werk]&amp;T_Prijzen_aanneemsom_per_m2[Activiteit],T_Prijzen_aanneemsom_per_m2[Aanneemsom 
per m2],)*T_klusregistratie[[#This Row],[Aantal 
m2]],"onbekend")</f>
        <v>4500</v>
      </c>
      <c r="J25" s="46">
        <f>IFERROR(T_klusregistratie[[#This Row],[Aanneem som
totaal m2]]/T_klusregistratie[[#This Row],[Tijd in 
uren]],"onbekend")</f>
        <v>75</v>
      </c>
    </row>
    <row r="26" spans="1:22" x14ac:dyDescent="0.35">
      <c r="A26" s="26" t="s">
        <v>6</v>
      </c>
      <c r="B26" s="26" t="s">
        <v>38</v>
      </c>
      <c r="C26" s="26" t="s">
        <v>4</v>
      </c>
      <c r="D26" s="26" t="s">
        <v>14</v>
      </c>
      <c r="E26" s="26">
        <v>100</v>
      </c>
      <c r="F26" s="41">
        <v>12</v>
      </c>
      <c r="G26" s="42">
        <v>50</v>
      </c>
      <c r="H26" s="45">
        <f>T_klusregistratie[[#This Row],[Tijd in 
uren]]*T_klusregistratie[[#This Row],[Uurloon]]</f>
        <v>600</v>
      </c>
      <c r="I26" s="45" cm="1">
        <f t="array" ref="I26">IFERROR(_xlfn.XLOOKUP(T_klusregistratie[[#This Row],[Type werk]]&amp;T_klusregistratie[[#This Row],[Activitiet]],T_Prijzen_aanneemsom_per_m2[Type werk]&amp;T_Prijzen_aanneemsom_per_m2[Activiteit],T_Prijzen_aanneemsom_per_m2[Aanneemsom 
per m2],)*T_klusregistratie[[#This Row],[Aantal 
m2]],"onbekend")</f>
        <v>755</v>
      </c>
      <c r="J26" s="46">
        <f>IFERROR(T_klusregistratie[[#This Row],[Aanneem som
totaal m2]]/T_klusregistratie[[#This Row],[Tijd in 
uren]],"onbekend")</f>
        <v>62.916666666666664</v>
      </c>
    </row>
    <row r="27" spans="1:22" x14ac:dyDescent="0.35">
      <c r="A27" s="30" t="s">
        <v>6</v>
      </c>
      <c r="B27" s="26" t="s">
        <v>38</v>
      </c>
      <c r="C27" s="26" t="s">
        <v>4</v>
      </c>
      <c r="D27" s="30" t="s">
        <v>27</v>
      </c>
      <c r="E27" s="30">
        <v>100</v>
      </c>
      <c r="F27" s="43">
        <v>45</v>
      </c>
      <c r="G27" s="44">
        <v>50</v>
      </c>
      <c r="H27" s="47">
        <f>T_klusregistratie[[#This Row],[Tijd in 
uren]]*T_klusregistratie[[#This Row],[Uurloon]]</f>
        <v>2250</v>
      </c>
      <c r="I27" s="47" cm="1">
        <f t="array" ref="I27">IFERROR(_xlfn.XLOOKUP(T_klusregistratie[[#This Row],[Type werk]]&amp;T_klusregistratie[[#This Row],[Activitiet]],T_Prijzen_aanneemsom_per_m2[Type werk]&amp;T_Prijzen_aanneemsom_per_m2[Activiteit],T_Prijzen_aanneemsom_per_m2[Aanneemsom 
per m2],)*T_klusregistratie[[#This Row],[Aantal 
m2]],"onbekend")</f>
        <v>4000</v>
      </c>
      <c r="J27" s="48">
        <f>IFERROR(T_klusregistratie[[#This Row],[Aanneem som
totaal m2]]/T_klusregistratie[[#This Row],[Tijd in 
uren]],"onbekend")</f>
        <v>88.888888888888886</v>
      </c>
    </row>
  </sheetData>
  <sheetProtection sheet="1" selectLockedCells="1"/>
  <phoneticPr fontId="1" type="noConversion"/>
  <dataValidations count="5">
    <dataValidation type="list" allowBlank="1" showInputMessage="1" showErrorMessage="1" sqref="N17:N20" xr:uid="{050A3CF6-4C46-414B-834E-54897F23C72C}">
      <formula1>GVL_materiaal</formula1>
    </dataValidation>
    <dataValidation type="list" allowBlank="1" showInputMessage="1" showErrorMessage="1" sqref="A3:A13 C17:C27" xr:uid="{76E6DA71-5282-4A4D-A409-89B032B0C69F}">
      <formula1>GVL_Typewerkk</formula1>
    </dataValidation>
    <dataValidation type="list" allowBlank="1" showInputMessage="1" showErrorMessage="1" sqref="B3:B13 D17:D27" xr:uid="{42990FAA-3A70-48C0-B4FD-4C88C2064837}">
      <formula1>GVL_activiteitt</formula1>
    </dataValidation>
    <dataValidation type="list" allowBlank="1" showInputMessage="1" showErrorMessage="1" sqref="A17:A27 L17:L20" xr:uid="{FF0C7AE2-1B9A-48D1-A7ED-E56CE32AB5CB}">
      <formula1>GVL_Klantt</formula1>
    </dataValidation>
    <dataValidation type="list" allowBlank="1" showInputMessage="1" showErrorMessage="1" sqref="M17:M20 B17:B27" xr:uid="{5554EF45-1839-4895-9DA0-479DEBF5FE70}">
      <formula1>GVL_Kluss</formula1>
    </dataValidation>
  </dataValidations>
  <pageMargins left="0.7" right="0.7" top="0.75" bottom="0.75" header="0.3" footer="0.3"/>
  <pageSetup paperSize="9" scale="45" fitToHeight="0" orientation="landscape" r:id="rId1"/>
  <headerFooter>
    <oddFooter>&amp;L&amp;D &amp;T&amp;C&amp;Z&amp;F</oddFooter>
  </headerFooter>
  <ignoredErrors>
    <ignoredError sqref="U17:U20" unlockedFormula="1"/>
    <ignoredError sqref="S17" calculatedColumn="1"/>
  </ignoredErrors>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D495-0DFD-4E8F-893A-69E9AC3D9F5D}">
  <sheetPr codeName="Blad3">
    <tabColor rgb="FF00B050"/>
    <pageSetUpPr fitToPage="1"/>
  </sheetPr>
  <dimension ref="A1:I7"/>
  <sheetViews>
    <sheetView view="pageLayout" zoomScaleNormal="100" workbookViewId="0">
      <selection activeCell="A5" sqref="A5"/>
    </sheetView>
  </sheetViews>
  <sheetFormatPr defaultRowHeight="14.5" x14ac:dyDescent="0.35"/>
  <cols>
    <col min="2" max="2" width="3.90625" customWidth="1"/>
    <col min="4" max="4" width="3.90625" customWidth="1"/>
    <col min="5" max="5" width="17.1796875" bestFit="1" customWidth="1"/>
    <col min="6" max="6" width="3.90625" customWidth="1"/>
    <col min="7" max="7" width="15.7265625" bestFit="1" customWidth="1"/>
    <col min="8" max="8" width="3.90625" customWidth="1"/>
    <col min="9" max="9" width="19.6328125" bestFit="1" customWidth="1"/>
  </cols>
  <sheetData>
    <row r="1" spans="1:9" x14ac:dyDescent="0.35">
      <c r="A1" t="s">
        <v>1</v>
      </c>
      <c r="C1" t="s">
        <v>0</v>
      </c>
      <c r="E1" s="7" t="s">
        <v>5</v>
      </c>
      <c r="F1" s="7"/>
      <c r="G1" s="8" t="s">
        <v>9</v>
      </c>
      <c r="I1" s="54" t="s">
        <v>44</v>
      </c>
    </row>
    <row r="2" spans="1:9" x14ac:dyDescent="0.35">
      <c r="A2" t="s">
        <v>6</v>
      </c>
      <c r="C2" t="s">
        <v>38</v>
      </c>
      <c r="E2" s="9" t="s">
        <v>4</v>
      </c>
      <c r="F2" s="10"/>
      <c r="G2" s="11" t="s">
        <v>10</v>
      </c>
      <c r="I2" s="11" t="s">
        <v>39</v>
      </c>
    </row>
    <row r="3" spans="1:9" x14ac:dyDescent="0.35">
      <c r="E3" s="1" t="s">
        <v>3</v>
      </c>
      <c r="F3" s="10"/>
      <c r="G3" s="11" t="s">
        <v>13</v>
      </c>
      <c r="I3" s="11" t="s">
        <v>40</v>
      </c>
    </row>
    <row r="4" spans="1:9" x14ac:dyDescent="0.35">
      <c r="E4" s="12"/>
      <c r="G4" s="11" t="s">
        <v>14</v>
      </c>
      <c r="I4" s="11" t="s">
        <v>41</v>
      </c>
    </row>
    <row r="5" spans="1:9" x14ac:dyDescent="0.35">
      <c r="E5" s="13"/>
      <c r="G5" s="11" t="s">
        <v>11</v>
      </c>
      <c r="I5" s="11" t="s">
        <v>42</v>
      </c>
    </row>
    <row r="6" spans="1:9" x14ac:dyDescent="0.35">
      <c r="E6" s="12"/>
      <c r="G6" s="11" t="s">
        <v>27</v>
      </c>
      <c r="I6" s="15" t="s">
        <v>43</v>
      </c>
    </row>
    <row r="7" spans="1:9" x14ac:dyDescent="0.35">
      <c r="E7" s="14"/>
      <c r="G7" s="15" t="s">
        <v>12</v>
      </c>
    </row>
  </sheetData>
  <pageMargins left="0.7" right="0.7" top="0.75" bottom="0.75" header="0.3" footer="0.3"/>
  <pageSetup paperSize="9" fitToHeight="0" orientation="portrait" r:id="rId1"/>
  <headerFooter>
    <oddFooter>&amp;L&amp;D &amp;T&amp;C&amp;Z&amp;F</oddFooter>
  </headerFooter>
  <tableParts count="5">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F0F2-9EFE-49F8-88C1-D420283A3334}">
  <sheetPr codeName="Blad4">
    <tabColor rgb="FF00B050"/>
  </sheetPr>
  <dimension ref="A1:Z15"/>
  <sheetViews>
    <sheetView topLeftCell="I1" workbookViewId="0">
      <selection activeCell="E1" sqref="E1"/>
    </sheetView>
  </sheetViews>
  <sheetFormatPr defaultRowHeight="14.5" x14ac:dyDescent="0.35"/>
  <cols>
    <col min="1" max="1" width="17.1796875" bestFit="1" customWidth="1"/>
    <col min="2" max="2" width="8.453125" bestFit="1" customWidth="1"/>
    <col min="3" max="3" width="32.6328125" bestFit="1" customWidth="1"/>
    <col min="11" max="11" width="19.6328125" bestFit="1" customWidth="1"/>
    <col min="12" max="12" width="8.453125" bestFit="1" customWidth="1"/>
    <col min="13" max="13" width="32.6328125" bestFit="1" customWidth="1"/>
    <col min="14" max="14" width="29.90625" bestFit="1" customWidth="1"/>
    <col min="18" max="18" width="17.54296875" bestFit="1" customWidth="1"/>
    <col min="19" max="19" width="33.54296875" bestFit="1" customWidth="1"/>
    <col min="26" max="27" width="33.54296875" bestFit="1" customWidth="1"/>
  </cols>
  <sheetData>
    <row r="1" spans="1:26" x14ac:dyDescent="0.35">
      <c r="A1" s="2" t="s">
        <v>20</v>
      </c>
      <c r="B1" t="s">
        <v>22</v>
      </c>
      <c r="C1" t="s">
        <v>25</v>
      </c>
      <c r="K1" s="2" t="s">
        <v>20</v>
      </c>
      <c r="L1" t="s">
        <v>22</v>
      </c>
      <c r="M1" t="s">
        <v>25</v>
      </c>
      <c r="R1" s="2" t="s">
        <v>20</v>
      </c>
      <c r="S1" t="s">
        <v>45</v>
      </c>
      <c r="Z1" t="s">
        <v>45</v>
      </c>
    </row>
    <row r="2" spans="1:26" x14ac:dyDescent="0.35">
      <c r="A2" s="3" t="s">
        <v>4</v>
      </c>
      <c r="B2" s="5">
        <v>50</v>
      </c>
      <c r="C2" s="5">
        <v>71.412037037037052</v>
      </c>
      <c r="K2" s="3" t="s">
        <v>4</v>
      </c>
      <c r="L2" s="5">
        <v>50</v>
      </c>
      <c r="M2" s="5">
        <v>71.412037037037052</v>
      </c>
      <c r="R2" s="3" t="s">
        <v>42</v>
      </c>
      <c r="S2" s="61">
        <v>1.25</v>
      </c>
      <c r="Z2" s="61">
        <v>5</v>
      </c>
    </row>
    <row r="3" spans="1:26" x14ac:dyDescent="0.35">
      <c r="A3" s="3" t="s">
        <v>3</v>
      </c>
      <c r="B3" s="5">
        <v>70</v>
      </c>
      <c r="C3" s="5">
        <v>74.152380952380966</v>
      </c>
      <c r="K3" s="4" t="s">
        <v>10</v>
      </c>
      <c r="L3" s="5">
        <v>50</v>
      </c>
      <c r="M3" s="5">
        <v>75</v>
      </c>
      <c r="R3" s="3" t="s">
        <v>41</v>
      </c>
      <c r="S3" s="61">
        <v>0.5</v>
      </c>
    </row>
    <row r="4" spans="1:26" x14ac:dyDescent="0.35">
      <c r="A4" s="3" t="s">
        <v>21</v>
      </c>
      <c r="B4" s="5">
        <v>59.090909090909093</v>
      </c>
      <c r="C4" s="5">
        <v>72.657647907647913</v>
      </c>
      <c r="K4" s="4" t="s">
        <v>13</v>
      </c>
      <c r="L4" s="5">
        <v>50</v>
      </c>
      <c r="M4" s="5">
        <v>79.166666666666671</v>
      </c>
      <c r="R4" s="3" t="s">
        <v>39</v>
      </c>
      <c r="S4" s="61">
        <v>0.75</v>
      </c>
    </row>
    <row r="5" spans="1:26" x14ac:dyDescent="0.35">
      <c r="K5" s="4" t="s">
        <v>14</v>
      </c>
      <c r="L5" s="5">
        <v>50</v>
      </c>
      <c r="M5" s="5">
        <v>62.916666666666664</v>
      </c>
      <c r="R5" s="3" t="s">
        <v>40</v>
      </c>
      <c r="S5" s="61">
        <v>2.5</v>
      </c>
    </row>
    <row r="6" spans="1:26" x14ac:dyDescent="0.35">
      <c r="K6" s="4" t="s">
        <v>11</v>
      </c>
      <c r="L6" s="5">
        <v>50</v>
      </c>
      <c r="M6" s="5">
        <v>60</v>
      </c>
      <c r="R6" s="3" t="s">
        <v>21</v>
      </c>
      <c r="S6" s="61">
        <v>5</v>
      </c>
    </row>
    <row r="7" spans="1:26" x14ac:dyDescent="0.35">
      <c r="K7" s="4" t="s">
        <v>12</v>
      </c>
      <c r="L7" s="5">
        <v>50</v>
      </c>
      <c r="M7" s="5">
        <v>62.5</v>
      </c>
    </row>
    <row r="8" spans="1:26" x14ac:dyDescent="0.35">
      <c r="K8" s="4" t="s">
        <v>27</v>
      </c>
      <c r="L8" s="5">
        <v>50</v>
      </c>
      <c r="M8" s="5">
        <v>88.888888888888886</v>
      </c>
    </row>
    <row r="9" spans="1:26" x14ac:dyDescent="0.35">
      <c r="K9" s="3" t="s">
        <v>3</v>
      </c>
      <c r="L9" s="5">
        <v>70</v>
      </c>
      <c r="M9" s="5">
        <v>74.152380952380966</v>
      </c>
    </row>
    <row r="10" spans="1:26" x14ac:dyDescent="0.35">
      <c r="K10" s="4" t="s">
        <v>10</v>
      </c>
      <c r="L10" s="5">
        <v>50</v>
      </c>
      <c r="M10" s="5">
        <v>71.428571428571431</v>
      </c>
    </row>
    <row r="11" spans="1:26" x14ac:dyDescent="0.35">
      <c r="K11" s="4" t="s">
        <v>13</v>
      </c>
      <c r="L11" s="5">
        <v>50</v>
      </c>
      <c r="M11" s="5">
        <v>66</v>
      </c>
    </row>
    <row r="12" spans="1:26" x14ac:dyDescent="0.35">
      <c r="K12" s="4" t="s">
        <v>14</v>
      </c>
      <c r="L12" s="5">
        <v>50</v>
      </c>
      <c r="M12" s="5">
        <v>79.166666666666671</v>
      </c>
    </row>
    <row r="13" spans="1:26" x14ac:dyDescent="0.35">
      <c r="K13" s="4" t="s">
        <v>11</v>
      </c>
      <c r="L13" s="5">
        <v>50</v>
      </c>
      <c r="M13" s="5">
        <v>87.5</v>
      </c>
    </row>
    <row r="14" spans="1:26" x14ac:dyDescent="0.35">
      <c r="K14" s="4" t="s">
        <v>12</v>
      </c>
      <c r="L14" s="5">
        <v>150</v>
      </c>
      <c r="M14" s="5">
        <v>66.666666666666671</v>
      </c>
    </row>
    <row r="15" spans="1:26" x14ac:dyDescent="0.35">
      <c r="K15" s="3" t="s">
        <v>21</v>
      </c>
      <c r="L15" s="5">
        <v>59.090909090909093</v>
      </c>
      <c r="M15" s="5">
        <v>72.657647907647913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Dashboard</vt:lpstr>
      <vt:lpstr>Klusregistratie</vt:lpstr>
      <vt:lpstr>Invulijst</vt:lpstr>
      <vt:lpstr>Draaitabellen</vt:lpstr>
      <vt:lpstr>GVL_activiteitt</vt:lpstr>
      <vt:lpstr>GVL_Klantt</vt:lpstr>
      <vt:lpstr>GVL_Kluss</vt:lpstr>
      <vt:lpstr>GVL_Typewerkk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Geert Jans</cp:lastModifiedBy>
  <cp:lastPrinted>2023-05-04T16:11:44Z</cp:lastPrinted>
  <dcterms:created xsi:type="dcterms:W3CDTF">2023-05-01T06:29:41Z</dcterms:created>
  <dcterms:modified xsi:type="dcterms:W3CDTF">2023-05-04T20:32:19Z</dcterms:modified>
</cp:coreProperties>
</file>